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Hanzlova" reservationPassword="0"/>
  <workbookPr/>
  <bookViews>
    <workbookView xWindow="240" yWindow="120" windowWidth="14940" windowHeight="9225" activeTab="0"/>
  </bookViews>
  <sheets>
    <sheet name="Rekapitulace" sheetId="1" r:id="rId1"/>
    <sheet name="SO 001" sheetId="2" r:id="rId2"/>
    <sheet name="SO 101" sheetId="3" r:id="rId3"/>
    <sheet name="SO 104" sheetId="4" r:id="rId4"/>
    <sheet name="SO 105" sheetId="5" r:id="rId5"/>
  </sheets>
  <definedNames/>
  <calcPr/>
  <webPublishing/>
</workbook>
</file>

<file path=xl/sharedStrings.xml><?xml version="1.0" encoding="utf-8"?>
<sst xmlns="http://schemas.openxmlformats.org/spreadsheetml/2006/main" count="1056" uniqueCount="351">
  <si>
    <t>Firma: Firma</t>
  </si>
  <si>
    <t>Rekapitulace ceny</t>
  </si>
  <si>
    <t>Stavba: 119 017 - II/111 křižovatka s III/111112 – křižovatka II/112</t>
  </si>
  <si>
    <t>Varianta: ZŘ - Základní řešení</t>
  </si>
  <si>
    <t>Celková cena bez DPH:</t>
  </si>
  <si>
    <t>Celková cena s DPH:</t>
  </si>
  <si>
    <t>Objekt</t>
  </si>
  <si>
    <t>Popis</t>
  </si>
  <si>
    <t>Cena bez DPH</t>
  </si>
  <si>
    <t>DPH</t>
  </si>
  <si>
    <t>Cena s DPH</t>
  </si>
  <si>
    <t>ASPE10</t>
  </si>
  <si>
    <t>S</t>
  </si>
  <si>
    <t>Soupis prací objektu</t>
  </si>
  <si>
    <t xml:space="preserve">Stavba: </t>
  </si>
  <si>
    <t>119 017</t>
  </si>
  <si>
    <t>II/111 křižovatka s III/111112 – křižovatka II/112</t>
  </si>
  <si>
    <t>O</t>
  </si>
  <si>
    <t>Rozpočet:</t>
  </si>
  <si>
    <t>0,00</t>
  </si>
  <si>
    <t>15,00</t>
  </si>
  <si>
    <t>21,00</t>
  </si>
  <si>
    <t>3</t>
  </si>
  <si>
    <t>2</t>
  </si>
  <si>
    <t>SO 001</t>
  </si>
  <si>
    <t>Příprava území</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</si>
  <si>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</si>
  <si>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</si>
  <si>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</si>
  <si>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</si>
  <si>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</si>
  <si>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</si>
  <si>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</si>
  <si>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</si>
  <si>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</si>
  <si>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</si>
  <si>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</si>
  <si>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</si>
  <si>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</si>
  <si>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</si>
  <si>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</si>
  <si>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</si>
  <si>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</si>
  <si>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</si>
  <si>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</si>
  <si>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</si>
  <si>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02610</t>
  </si>
  <si>
    <t/>
  </si>
  <si>
    <t>ZKOUŠENÍ KONSTRUKCÍ A PRACÍ ZKUŠEBNOU ZHOTOVITELE</t>
  </si>
  <si>
    <t>KPL</t>
  </si>
  <si>
    <t>PP</t>
  </si>
  <si>
    <t>Zpracování kontrolního a zkušebního plánu, provádění a vyhodnocení nezbytných zkoušek podle KZP, sondy pro určení tloušťky nad mostem a propustky.</t>
  </si>
  <si>
    <t>VV</t>
  </si>
  <si>
    <t>TS</t>
  </si>
  <si>
    <t>zahrnuje veškeré náklady spojené s objednatelem požadovanými zkouškami</t>
  </si>
  <si>
    <t>02720</t>
  </si>
  <si>
    <t>PR</t>
  </si>
  <si>
    <t>POMOC PRÁCE ZŘÍZ NEBO ZAJIŠŤ REGULACI A OCHRANU DOPRAVY</t>
  </si>
  <si>
    <t>PASSPORTIZACE A OPRAVA OBJÍZDNÝCH TRAS 
Oprava objízdných tras 
PR – preliminář stavby – pevná částka k ocenění: 4.700.000,- Kč bez DPH 
Pozn.: Položka bude čerpána v rozsahu dle skutečnosti, kalkulované náklady budou investoru a TDI předloženy ke schválení před fakturací!</t>
  </si>
  <si>
    <t>zahrnuje veškeré náklady spojené s objednatelem požadovanými zařízeními</t>
  </si>
  <si>
    <t>02730</t>
  </si>
  <si>
    <t>POMOC PRÁCE ZŘÍZ NEBO ZAJIŠŤ OCHRANU INŽENÝRSKÝCH SÍTÍ</t>
  </si>
  <si>
    <t>Zajištění a ochranna IS po celou dobu stavby. Zajištění aktualizace vyjádření o existenci sítí a dalších nezbytných povolení nutných pro realizaci stavby, zejména souhlas s činností v ochranném pásmu sítí. Vč. případné výškové úpravy povrchových znaků</t>
  </si>
  <si>
    <t>02910</t>
  </si>
  <si>
    <t>OSTATNÍ POŽADAVKY - ZEMĚMĚŘIČSKÁ MĚŘENÍ</t>
  </si>
  <si>
    <t>Vytýčení inženýrských sítí</t>
  </si>
  <si>
    <t>zahrnuje veškeré náklady spojené s objednatelem požadovanými pracemi,  
- pro stanovení orientační investorské ceny určete jednotkovou cenu jako 1% odhadované ceny stavby</t>
  </si>
  <si>
    <t>029113</t>
  </si>
  <si>
    <t>a</t>
  </si>
  <si>
    <t>OSTATNÍ POŽADAVKY - GEODETICKÉ ZAMĚŘENÍ - CELKY</t>
  </si>
  <si>
    <t>KUS</t>
  </si>
  <si>
    <t>Geodetická činnost v průběhu provádění stavebních prací (geodet zhotovitele stavby) včetně vytyčení stavby, vč. vytyčení hranic pozemků. 
Součástí je vybudování potřebné vytyčovací sítě.</t>
  </si>
  <si>
    <t>zahrnuje veškeré náklady spojené s objednatelem požadovanými pracemi</t>
  </si>
  <si>
    <t>b</t>
  </si>
  <si>
    <t>Geodetické zaměření skutečného provedení stavby (bude sloužit jako podklad DSPS) 
Čerpáno na pokyn TDI</t>
  </si>
  <si>
    <t>7</t>
  </si>
  <si>
    <t>02920</t>
  </si>
  <si>
    <t>OSTATNÍ POŽADAVKY - OCHRANA ŽIVOTNÍHO PROSTŘEDÍ</t>
  </si>
  <si>
    <t>Ochrana dřevin podél trasy dle místní prodlídky 
Čerpáno dle skutečnosti na pokyn TDI</t>
  </si>
  <si>
    <t>8</t>
  </si>
  <si>
    <t>02943</t>
  </si>
  <si>
    <t>OSTATNÍ POŽADAVKY - VYPRACOVÁNÍ RDS</t>
  </si>
  <si>
    <t>Realizační dokumentace stavby v rozsahu dle požadavků objednatele včetně zapracování všech podmínek stanovených zadávací dokumentací.  
Součástí je předání dokumentace v tištěné podobě a předání v elektonické podobě (rozsah a uspořádání odpovídající podobě tištěné) v uzavřeném (PDF) a otevřeném formátu (DWG, DGN,XLS, DOC, apod.)</t>
  </si>
  <si>
    <t>02944</t>
  </si>
  <si>
    <t>OSTAT POŽADAVKY - DOKUMENTACE SKUTEČ PROVEDENÍ V DIGIT FORMĚ</t>
  </si>
  <si>
    <t>Dokumentace skutečného provedení stavby v rozsahu dle přílohy č. 14 k vyhlášce č. 499/2006 Sb.  
Čerpání na pokyn TDI</t>
  </si>
  <si>
    <t>02946</t>
  </si>
  <si>
    <t>OSTAT POŽADAVKY - FOTODOKUMENTACE</t>
  </si>
  <si>
    <t>Pasport přístupových komunikací a objektů podél trasy</t>
  </si>
  <si>
    <t>položka zahrnuje: 
- fotodokumentaci zadavatelem požadovaného děje a konstrukcí v požadovaných časových intervalech 
- zadavatelem specifikované výstupy (fotografie v papírovém a digitálním formátu) v požadovaném počtu</t>
  </si>
  <si>
    <t>11</t>
  </si>
  <si>
    <t>02991</t>
  </si>
  <si>
    <t>OSTATNÍ POŽADAVKY - INFORMAČNÍ TABULE</t>
  </si>
  <si>
    <t>PUBLICITA BĚHEM STAVBY  
informační tabule (billboard), specifikace : Dodávka, montáž a následná demontáž včetně odvozu informační tabule (bilboardu) o min. rozměrech 5,10 x 2,40 m. Jedná se o kompletní provedení, včetně údržby po celou dobu stavby. Tabule bude upevněna na nosiče z příhradové kce. a dostatečně ukotvena do terénu, aby splňovala podmínky na tuhost a deformaci. Místo umístění a způsob následného odstranění bude dohodnut s investorem stavby před zahájením realizace stavebních prací. Vzhled tabule a obsah textů upřesní investor vítěznému uchazeči před  zahájením realizace stavby. Dodavatel si zajistí veškerá potřebná povolení k umístění informační tabule.</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</si>
  <si>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</si>
  <si>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</si>
  <si>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12</t>
  </si>
  <si>
    <t>11120</t>
  </si>
  <si>
    <t>ODSTRANĚNÍ KŘOVIN</t>
  </si>
  <si>
    <t>M2</t>
  </si>
  <si>
    <t>Odstranění křovin a náletových dřevin vč. odvozu a likvidace, předpoklad do 20 km 
Plocha odečtena digitálně ze situace</t>
  </si>
  <si>
    <t>150=150,000 [A]</t>
  </si>
  <si>
    <t>odstranění křovin a stromů do průměru 100 mm 
doprava dřevin bez ohledu na vzdálenost 
spálení na hromadách nebo štěpkování</t>
  </si>
  <si>
    <t>13</t>
  </si>
  <si>
    <t>11241</t>
  </si>
  <si>
    <t>ÚPRAVA STROMŮ D DO 0,5M ŘEZEM VĚTVÍ</t>
  </si>
  <si>
    <t>Uvedené množství je pouze předpokládané vč. likvidace 
Čerpáno dle skutečnosti a na pokyn TDI</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</si>
  <si>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</si>
  <si>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14</t>
  </si>
  <si>
    <t>11242</t>
  </si>
  <si>
    <t>ÚPRAVA STROMŮ D DO 0,9M ŘEZEM VĚTVÍ</t>
  </si>
  <si>
    <t>SO 101</t>
  </si>
  <si>
    <t>Silnice II/111</t>
  </si>
  <si>
    <t>014102</t>
  </si>
  <si>
    <t>POPLATKY ZA SKLÁDKU</t>
  </si>
  <si>
    <t>T</t>
  </si>
  <si>
    <t>z čištění příkopů a propustků 
Čerpáno dle skutečnosti a na pokyn TDI</t>
  </si>
  <si>
    <t>(4350*0,5)+7+(51*0,05)+(60*0,1)+(32*0,2)+(62*0,3)+(9*0,4)+(10,5*0,6)+(13*0,7)=2 234,550 [A] 
20702*0,15=3 105,300 [B] 
(A+B)*2,0=10 679,700 [C]</t>
  </si>
  <si>
    <t>zahrnuje veškeré poplatky provozovateli skládky související s uložením odpadu na skládce.</t>
  </si>
  <si>
    <t>014211</t>
  </si>
  <si>
    <t>POPLATKY ZA ZEMNÍK - ORNICE</t>
  </si>
  <si>
    <t>M3</t>
  </si>
  <si>
    <t>20702*0,15=3 105,300 [A]</t>
  </si>
  <si>
    <t>zahrnuje veškeré poplatky majiteli zemníku související s nákupem zeminy (nikoliv s otvírkou zemníku)</t>
  </si>
  <si>
    <t>015111</t>
  </si>
  <si>
    <t>POPLATKY ZA LIKVIDACI ODPADŮ NEKONTAMINOVANÝCH - 17 05 04  VYTĚŽENÉ ZEMINY A HORNINY -  I. TŘÍDA TĚŽITELNOSTI</t>
  </si>
  <si>
    <t>65*1,9=123,500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</si>
  <si>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</si>
  <si>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015675</t>
  </si>
  <si>
    <t>R</t>
  </si>
  <si>
    <t>POPLATKY ZA LIKVIDACI ODPADŮ KONTAMINOVANÝCH - 17 03 01 ASFALTOVÉ SMĚSI OBSAHUJÍCÍ DEHET</t>
  </si>
  <si>
    <t>dle pol. 11372.b</t>
  </si>
  <si>
    <t>246*2,2=541,200 [A]</t>
  </si>
  <si>
    <t>11130</t>
  </si>
  <si>
    <t>SEJMUTÍ DRNU</t>
  </si>
  <si>
    <t>Vč. odvozu a uložení na místo určené investorem, předpoklad do 20km 
Poplatek za skládku uveden v položce 014102.1 
Plocha odečtena digitálně ze situace a řezů</t>
  </si>
  <si>
    <t>20702=20 702,000 [A]</t>
  </si>
  <si>
    <t>včetně vodorovné dopravy  a uložení na skládku</t>
  </si>
  <si>
    <t>11372</t>
  </si>
  <si>
    <t>FRÉZOVÁNÍ ZPEVNĚNÝCH PLOCH ASFALTOVÝCH</t>
  </si>
  <si>
    <t>Frézování vč. odvozu a uložení na místo určené investorem, předpoklad do 20 km 
Povinný odkup zhotovitelem 
Plocha odečtena digitálně ze situace v tl. cca 11 cm</t>
  </si>
  <si>
    <t>2644=2 644,000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</si>
  <si>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</si>
  <si>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FRÉZOVÁNÍ ZPEVNĚNÝCH PLOCH ASFALTOVÝCH S OBSAHEM DEHTU</t>
  </si>
  <si>
    <t>Uvedené množství je pouze předpokládané, bude odvezeno jen skutečného množství po souhlasu investora/TDS   
Plocha odečtena digitálně ze situace v tl. cca 11 cm</t>
  </si>
  <si>
    <t>246=246,000 [A]</t>
  </si>
  <si>
    <t>12373</t>
  </si>
  <si>
    <t>ODKOP PRO SPOD STAVBU SILNIC A ŽELEZNIC TŘ. I</t>
  </si>
  <si>
    <t>Odkop pro vozovku a krajnice vč. odvozu na místo určené investorem, předpoklad do 20km 
Uložení na skládku uveden v položce 17120, poplatek za skládku uveden v položce 015111. 
Plocha odečtena digitálně ze situace a řezů</t>
  </si>
  <si>
    <t>65=65,000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</si>
  <si>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</si>
  <si>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</si>
  <si>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</si>
  <si>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nakopání a dovoz ze zemníku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</si>
  <si>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</si>
  <si>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12932</t>
  </si>
  <si>
    <t>ČIŠTĚNÍ PŘÍKOPŮ OD NÁNOSU DO 0,5M3/M</t>
  </si>
  <si>
    <t>M</t>
  </si>
  <si>
    <t>Čištění příkopů vč. odvozu a uložení na skládku, předpoklad do 20 km 
Poplatek za skládku uveden v položce 014102.1 
Čerpáno dle skutečnosti a na pokyn TDI 
Délky odečteny digitálně ze situace</t>
  </si>
  <si>
    <t>4350=4 350,000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</si>
  <si>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</si>
  <si>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12960</t>
  </si>
  <si>
    <t>ČIŠTĚNÍ VODOTEČÍ A MELIORAČ KANÁLŮ OD NÁNOSŮ</t>
  </si>
  <si>
    <t>Čištění vodoteče pod mostem ev. č. 11434-4 vč. odvozu a uložení na skládku, předpoklad do 20 km 
Poplatek za skládku uveden v položce 014102.1 
Předpoklad zanesení 0,2m3/m2 
Čerpáno dle skutečnosti a na pokyn TDI 
Délky odečteny digitálně ze situace</t>
  </si>
  <si>
    <t>7=7,000 [A]</t>
  </si>
  <si>
    <t>129945</t>
  </si>
  <si>
    <t>ČIŠTĚNÍ POTRUBÍ DN DO 300MM</t>
  </si>
  <si>
    <t>Čištění propustků vč. odvozu a uložení na skládku, předpoklad do 20 km 
Poplatek za skládku uveden v položce 014102.1 
Předpoklad zanesení 50% 
Čerpáno dle skutečnosti a na pokyn TDI 
Délky odečteny digitálně ze situace</t>
  </si>
  <si>
    <t>51=51,000 [A]</t>
  </si>
  <si>
    <t>129946</t>
  </si>
  <si>
    <t>ČIŠTĚNÍ POTRUBÍ DN DO 400MM</t>
  </si>
  <si>
    <t>60=60,000 [A]</t>
  </si>
  <si>
    <t>129957</t>
  </si>
  <si>
    <t>ČIŠTĚNÍ POTRUBÍ DN DO 500MM</t>
  </si>
  <si>
    <t>32=32,000 [A]</t>
  </si>
  <si>
    <t>15</t>
  </si>
  <si>
    <t>129958</t>
  </si>
  <si>
    <t>ČIŠTĚNÍ POTRUBÍ DN DO 600MM</t>
  </si>
  <si>
    <t>62=62,000 [A]</t>
  </si>
  <si>
    <t>16</t>
  </si>
  <si>
    <t>12996</t>
  </si>
  <si>
    <t>ČIŠTĚNÍ POTRUBÍ DN DO 800MM</t>
  </si>
  <si>
    <t>9=9,000 [A]</t>
  </si>
  <si>
    <t>17</t>
  </si>
  <si>
    <t>129972</t>
  </si>
  <si>
    <t>ČIŠTĚNÍ POTRUBÍ DN DO 1200MM</t>
  </si>
  <si>
    <t>10,5=10,500 [A]</t>
  </si>
  <si>
    <t>18</t>
  </si>
  <si>
    <t>12998</t>
  </si>
  <si>
    <t>ČIŠTĚNÍ POTRUBÍ DN DO 1600MM</t>
  </si>
  <si>
    <t>ČIŠTĚNÍ POTRUBÍ DN  1550MM 
Čištění propustků vč. odvozu a uložení na skládku, předpoklad do 20 km 
Poplatek za skládku uveden v položce 014102.1 
Předpoklad zanesení 50% 
Čerpáno dle skutečnosti a na pokyn TDI 
Délky odečteny digitálně ze situace</t>
  </si>
  <si>
    <t>13=13,000 [A]</t>
  </si>
  <si>
    <t>19</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</si>
  <si>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</si>
  <si>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</si>
  <si>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</si>
  <si>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</si>
  <si>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17380</t>
  </si>
  <si>
    <t>ZEMNÍ KRAJNICE A DOSYPÁVKY Z NAKUPOVANÝCH MATERIÁLŮ</t>
  </si>
  <si>
    <t>52=52,000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</si>
  <si>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</si>
  <si>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t>
  </si>
  <si>
    <t>18222</t>
  </si>
  <si>
    <t>ROZPROSTŘENÍ ORNICE VE SVAHU V TL DO 0,15M</t>
  </si>
  <si>
    <t>Plocha odečtena digitálně ze situace a řezů 
Nákup ornice v položce 014211 
Dovoz ornice na místo rozprostření v položce 12573</t>
  </si>
  <si>
    <t>položka zahrnuje: 
nutné přemístění ornice z dočasných skládek vzdálených do 50m 
rozprostření ornice v předepsané tloušťce ve svahu přes 1:5</t>
  </si>
  <si>
    <t>22</t>
  </si>
  <si>
    <t>18241</t>
  </si>
  <si>
    <t>ZALOŽENÍ TRÁVNÍKU RUČNÍM VÝSEVEM</t>
  </si>
  <si>
    <t>Zahrnuje dodání předepsané travní směsi, její výsev na ornici, zalévání, první pokosení, to vše bez ohledu na sklon terénu</t>
  </si>
  <si>
    <t>Základy</t>
  </si>
  <si>
    <t>23</t>
  </si>
  <si>
    <t>21461</t>
  </si>
  <si>
    <t>SEPARAČNÍ GEOTEXTILIE</t>
  </si>
  <si>
    <t>NETKANÁ PES TEXTILIE 20-40 g/m2 a CBR ?30N PRO ZAJIŠTĚNÍ INSTALACE</t>
  </si>
  <si>
    <t>25815=25 815,000 [A]   dle pol. 21461</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</si>
  <si>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</si>
  <si>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t>
  </si>
  <si>
    <t>24</t>
  </si>
  <si>
    <t>56363</t>
  </si>
  <si>
    <t>VOZOVKOVÉ VRSTVY Z RECYKLOVANÉHO MATERIÁLU TL DO 150MM</t>
  </si>
  <si>
    <t>95=95,000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</si>
  <si>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</si>
  <si>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25</t>
  </si>
  <si>
    <t>567544</t>
  </si>
  <si>
    <t>VRST PRO OBNOVU A OPR RECYK ZA STUD CEM A ASF EM TL DO 200MM</t>
  </si>
  <si>
    <t>13099=13 099,000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</si>
  <si>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</si>
  <si>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26</t>
  </si>
  <si>
    <t>56962</t>
  </si>
  <si>
    <t>ZPEVNĚNÍ KRAJNIC Z RECYKLOVANÉHO MATERIÁLU TL DO 100MM</t>
  </si>
  <si>
    <t>6583=6 583,000 [A]</t>
  </si>
  <si>
    <t>27</t>
  </si>
  <si>
    <t>572213</t>
  </si>
  <si>
    <t>SPOJOVACÍ POSTŘIK Z EMULZE DO 0,5KG/M2</t>
  </si>
  <si>
    <t>PS-C 0,35kg/m2 
Plocha odečtena digitálně ze situace</t>
  </si>
  <si>
    <t>27691*2=55 382,000 [A]   pod ACO a ACL</t>
  </si>
  <si>
    <t>- dodání všech předepsaných materiálů pro postřiky v předepsaném množství 
- provedení dle předepsaného technologického předpisu 
- zřízení vrstvy bez rozlišení šířky, pokládání vrstvy po etapách 
- úpravu napojení, ukončení</t>
  </si>
  <si>
    <t>28</t>
  </si>
  <si>
    <t>572224</t>
  </si>
  <si>
    <t>SPOJOVACÍ POSTŘIK Z MODIFIK EMULZE DO 1,0KG/M2</t>
  </si>
  <si>
    <t>PS-C 0,6 kg/m2 
Plocha odečtena digitálně ze situace</t>
  </si>
  <si>
    <t>27691=27 691,000 [A]</t>
  </si>
  <si>
    <t>29</t>
  </si>
  <si>
    <t>57476</t>
  </si>
  <si>
    <t>VOZOVKOVÉ VÝZTUŽNÉ VRSTVY Z GEOMŘÍŽOVINY S TKANINOU</t>
  </si>
  <si>
    <t>SAMOADHEZNÍ SKLOVLÁKNITÁ PLETENÁ GEOMŘÍŽ</t>
  </si>
  <si>
    <t>1554+24261=25 815,000 [A]    2 x š. 1,5 m po stranách a š. 5,8 m přes celou vozovku</t>
  </si>
  <si>
    <t>- dodání geomříže v požadované kvalitě a v množství včetně přesahů (přesahy započteny v jednotkové ceně) 
- očištění podkladu 
- pokládka geomříže dle předepsaného technologického předpisu</t>
  </si>
  <si>
    <t>30</t>
  </si>
  <si>
    <t>574A03</t>
  </si>
  <si>
    <t>ASFALTOVÝ BETON PRO OBRUSNÉ VRSTVY ACO 11</t>
  </si>
  <si>
    <t>tl. 50 mm</t>
  </si>
  <si>
    <t>1316=1 316,000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</si>
  <si>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</si>
  <si>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31</t>
  </si>
  <si>
    <t>574C06</t>
  </si>
  <si>
    <t>ASFALTOVÝ BETON PRO LOŽNÍ VRSTVY ACL 16+, 16S</t>
  </si>
  <si>
    <t>ACL 16 70/100 
Plocha odečtena digitálně ze situace 
tl. 60 mm</t>
  </si>
  <si>
    <t>1662=1 662,000 [A]</t>
  </si>
  <si>
    <t>32</t>
  </si>
  <si>
    <t>577A1</t>
  </si>
  <si>
    <t>VÝSPRAVA TRHLIN ASFALTOVOU ZÁLIVKOU</t>
  </si>
  <si>
    <t>odhad trhlin 1 m/1 m2 a na 50 % plochy</t>
  </si>
  <si>
    <t>13160*0,5=6 580,000 [A]</t>
  </si>
  <si>
    <t>- vyfrézování drážky šířky do 20mm hloubky do 40mm 
- vyčištění 
- nátěr 
- výplň předepsanou zálivkovou hmotou</t>
  </si>
  <si>
    <t>33</t>
  </si>
  <si>
    <t>58920</t>
  </si>
  <si>
    <t>VÝPLŇ SPAR MODIFIKOVANÝM ASFALTEM</t>
  </si>
  <si>
    <t>Zálivka drážky pro technické napojení 
Řezání drážky v položce 919111 
Délka odečtena digitálně ze situace</t>
  </si>
  <si>
    <t>311=311,000 [A]</t>
  </si>
  <si>
    <t>položka zahrnuje: 
- dodávku předepsaného materiálu 
- vyčištění a výplň spar tímto materiálem</t>
  </si>
  <si>
    <t>Přidružená stavební výroba</t>
  </si>
  <si>
    <t>34</t>
  </si>
  <si>
    <t>78322</t>
  </si>
  <si>
    <t>PROTIKOROZ OCHRANA DOPLŇK OK NÁTĚREM VÍCEVRST</t>
  </si>
  <si>
    <t>nátěr stáv. zábradlí na propustcích a mostu</t>
  </si>
  <si>
    <t>21,7=21,700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</si>
  <si>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</si>
  <si>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Ostatní konstrukce a práce</t>
  </si>
  <si>
    <t>35</t>
  </si>
  <si>
    <t>9113B1</t>
  </si>
  <si>
    <t>SVODIDLO OCEL SILNIČ JEDNOSTR, ÚROVEŇ ZADRŽ H1 -DODÁVKA A MONTÁŽ</t>
  </si>
  <si>
    <t>Svodidlo H1 vč. krátkých náběhů 
Délka odečtena digitálně ze situace</t>
  </si>
  <si>
    <t>15=15,000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</si>
  <si>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</si>
  <si>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36</t>
  </si>
  <si>
    <t>9181H5</t>
  </si>
  <si>
    <t>ČELA PROPUSTU Z TRUB DN DO 1400MM Z BETONU DO C 30/37</t>
  </si>
  <si>
    <t>Čela pro trubní propust DN400 v km 4,392,48 
Počet odečten digitálně ze situace a TZ</t>
  </si>
  <si>
    <t>2=2,000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</si>
  <si>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</si>
  <si>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37</t>
  </si>
  <si>
    <t>919111</t>
  </si>
  <si>
    <t>ŘEZÁNÍ ASFALTOVÉHO KRYTU VOZOVEK TL DO 50MM</t>
  </si>
  <si>
    <t>položka zahrnuje řezání vozovkové vrstvy v předepsané tloušťce, včetně spotřeby vody</t>
  </si>
  <si>
    <t>SO 104</t>
  </si>
  <si>
    <t>Dopravní značení</t>
  </si>
  <si>
    <t>zemina z jam pro sloupky DZ</t>
  </si>
  <si>
    <t>42*(0,5*0,5*0,8)*2,0=16,800 [A]</t>
  </si>
  <si>
    <t>015140</t>
  </si>
  <si>
    <t>POPLATKY ZA LIKVIDACI ODPADŮ NEKONTAMINOVANÝCH - 17 01 01  BETON Z DEMOLIC OBJEKTŮ, ZÁKLADŮ TV</t>
  </si>
  <si>
    <t>7,8*2,4=18,720 [A]</t>
  </si>
  <si>
    <t>uložení zeminy z jamek pro značky na skládku</t>
  </si>
  <si>
    <t>42*(0,5*0,5*0,8)=8,400 [A]</t>
  </si>
  <si>
    <t>17411</t>
  </si>
  <si>
    <t>ZÁSYP JAM A RÝH ZEMINOU SE ZHUTNĚNÍM</t>
  </si>
  <si>
    <t>zasypání jamek po vybourání patek stáv. značek 
lze využít materiál z výkopů SO 101</t>
  </si>
  <si>
    <t>7,8=7,800 [A]    dle pol. 96615</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</si>
  <si>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</si>
  <si>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91228</t>
  </si>
  <si>
    <t>SMĚROVÉ SLOUPKY Z PLAST HMOT VČETNĚ ODRAZNÉHO PÁSKU</t>
  </si>
  <si>
    <t>40+417+8+6=471,000 [A]   Z11g + Z11 + Z11f + Z11h</t>
  </si>
  <si>
    <t>položka zahrnuje: 
- dodání a osazení sloupku včetně nutných zemních prací 
- vnitrostaveništní a mimostaveništní doprava 
- odrazky plastové nebo z retroreflexní fólie</t>
  </si>
  <si>
    <t>912283</t>
  </si>
  <si>
    <t>SMĚROVÉ SLOUPKY Z PLAST HMOT - DEMONTÁŽ A ODVOZ</t>
  </si>
  <si>
    <t>372=372,000 [A]</t>
  </si>
  <si>
    <t>položka zahrnuje demontáž stávajícího sloupku, jeho odvoz do skladu nebo na skládku</t>
  </si>
  <si>
    <t>914121</t>
  </si>
  <si>
    <t>DOPRAVNÍ ZNAČKY ZÁKLADNÍ VELIKOSTI OCELOVÉ FÓLIE TŘ 1 - DODÁVKA A MONTÁŽ</t>
  </si>
  <si>
    <t>59=59,000 [A]</t>
  </si>
  <si>
    <t>položka zahrnuje: 
- dodávku a montáž značek v požadovaném provedení</t>
  </si>
  <si>
    <t>914123</t>
  </si>
  <si>
    <t>DOPRAVNÍ ZNAČKY ZÁKLADNÍ VELIKOSTI OCELOVÉ FÓLIE TŘ 1 - DEMONTÁŽ</t>
  </si>
  <si>
    <t>61=61,000 [A]</t>
  </si>
  <si>
    <t>Položka zahrnuje odstranění, demontáž a odklizení materiálu s odvozem na předepsané místo</t>
  </si>
  <si>
    <t>914913</t>
  </si>
  <si>
    <t>SLOUPKY A STOJKY DZ Z OCEL TRUBEK ZABETON DEMONTÁŽ</t>
  </si>
  <si>
    <t>39=39,000 [A]</t>
  </si>
  <si>
    <t>914921</t>
  </si>
  <si>
    <t>SLOUPKY A STOJKY DOPRAVNÍCH ZNAČEK Z OCEL TRUBEK DO PATKY - DODÁVKA A MONTÁŽ</t>
  </si>
  <si>
    <t>42=42,000 [A]</t>
  </si>
  <si>
    <t>položka zahrnuje: 
- sloupky a upevňovací zařízení včetně jejich osazení (betonová patka, zemní práce)</t>
  </si>
  <si>
    <t>915211</t>
  </si>
  <si>
    <t>VODOROVNÉ DOPRAVNÍ ZNAČENÍ PLASTEM HLADKÉ - DODÁVKA A POKLÁDKA</t>
  </si>
  <si>
    <t>(4674+4677)*0,125=1 168,875 [A]   V4 (0,125) vlevo a vpravo 
(43+44)*0,25*0,5=10,875 [B]   V2b (1,5/1,5/0,25)   vlevo a vpravo 
((2*35)+(2*35))*0,125=17,500 [C]   V12a vlevo a vpravo 
27*0,5=13,500 [D]     V13 
Celkem: A+B+C+D=1 210,750 [E]</t>
  </si>
  <si>
    <t>položka zahrnuje: 
- dodání a pokládku nátěrového materiálu (měří se pouze natíraná plocha) 
- předznačení a reflexní úpravu</t>
  </si>
  <si>
    <t>91552</t>
  </si>
  <si>
    <t>VODOR DOPRAV ZNAČ - PÍSMENA</t>
  </si>
  <si>
    <t>(2*6)+(2*6)=24,000 [A]    nápisy BUS vlevo a vpravo</t>
  </si>
  <si>
    <t>položka zahrnuje: 
- dodání a pokládku nátěrového materiálu 
- předznačení a reflexní úpravu</t>
  </si>
  <si>
    <t>96615</t>
  </si>
  <si>
    <t>BOURÁNÍ KONSTRUKCÍ Z PROSTÉHO BETONU</t>
  </si>
  <si>
    <t>vybourání betonových patek dopravního značení vč. odvozu</t>
  </si>
  <si>
    <t>39*(0,5*0,5*0,8)=7,800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</si>
  <si>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</si>
  <si>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105</t>
  </si>
  <si>
    <t>Dopravně - inženýrská opatření v průběhu výstavby</t>
  </si>
  <si>
    <t>02710</t>
  </si>
  <si>
    <t>POMOC PRÁCE ZŘÍZ NEBO ZAJIŠŤ OBJÍŽĎKY A PŘÍSTUP CESTY</t>
  </si>
  <si>
    <t>Položka zahrnuje dopravně-inženýrská opatření v průběhu celé stavby ve všech etapách realizace, včetně dopravních značek a zařízení a všech souvisejících prací po celou dobu trvání stavby. Zahrnuje pronájem dopravního značení - tzn. osazení, přesuny a odvoz provizorního dopravního značení. Součástí je nezbytné provizorní vodorovné dopravní značení, jeho instalace, udržování ve funkčním stavu, odstranění. Zahrnuje dočasné dopravní značení, semafory, dopravní zařízení (např. citybloky, provizorní svodidla, světelná výstražná zařízení, směrovací desky, vodicí tabule, apod.), oplocení a všechny související práce po celou dobu trvání stavby, včetně dodání, osazení a demontáže s odvozem. Součástí položky je i údržba a péče o dopravně-inženýrská opatření v průběhu celé stavby, vč. realizace případných nezbytných změn po dobu stavby. Součástí je vyznačení objízdných tras v závislosti na prováděné činnosti. Součástí položky je vyřízení DIR, včetně jeho projednání. DIO bude koordinováno a upraveno dle postupu prací zvoleného zhotovitelem stavby, bude provedeno dle schváleného návrhu řešení dotčenými orgány. Zpracování konkrétního návrhu DIO je součástí položky. Součástí je regulace provozu regulovčíky v průběhu provádění prací, zejména v dopravních špičkách.</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</si>
</sst>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sharedStrings" Target="sharedStrings.xml" /><Relationship Id="rId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pageSetUpPr fitToPage="1"/>
  </sheetPr>
  <dimension ref="A1:E1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SUM(C10:C13)</f>
      </c>
      <c s="1"/>
      <c s="1"/>
    </row>
    <row r="7" spans="1:5" ht="12.75" customHeight="1">
      <c r="A7" s="1"/>
      <c s="4" t="s">
        <v>5</v>
      </c>
      <c s="7">
        <f>SUM(E10:E13)</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001'!I3</f>
      </c>
      <c s="21">
        <f>'SO 001'!O2</f>
      </c>
      <c s="21">
        <f>C10+D10</f>
      </c>
    </row>
    <row r="11" spans="1:5" ht="12.75" customHeight="1">
      <c r="A11" s="20" t="s">
        <v>111</v>
      </c>
      <c s="20" t="s">
        <v>112</v>
      </c>
      <c s="21">
        <f>'SO 101'!I3</f>
      </c>
      <c s="21">
        <f>'SO 101'!O2</f>
      </c>
      <c s="21">
        <f>C11+D11</f>
      </c>
    </row>
    <row r="12" spans="1:5" ht="12.75" customHeight="1">
      <c r="A12" s="20" t="s">
        <v>296</v>
      </c>
      <c s="20" t="s">
        <v>297</v>
      </c>
      <c s="21">
        <f>'SO 104'!I3</f>
      </c>
      <c s="21">
        <f>'SO 104'!O2</f>
      </c>
      <c s="21">
        <f>C12+D12</f>
      </c>
    </row>
    <row r="13" spans="1:5" ht="12.75" customHeight="1">
      <c r="A13" s="20" t="s">
        <v>346</v>
      </c>
      <c s="20" t="s">
        <v>347</v>
      </c>
      <c s="21">
        <f>'SO 105'!I3</f>
      </c>
      <c s="21">
        <f>'SO 105'!O2</f>
      </c>
      <c s="21">
        <f>C13+D13</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0+O8+O53</f>
      </c>
      <c t="s">
        <v>22</v>
      </c>
    </row>
    <row r="3" spans="1:16" ht="15" customHeight="1">
      <c r="A3" t="s">
        <v>12</v>
      </c>
      <c s="12" t="s">
        <v>14</v>
      </c>
      <c s="13" t="s">
        <v>15</v>
      </c>
      <c s="1"/>
      <c s="14" t="s">
        <v>16</v>
      </c>
      <c s="1"/>
      <c s="9"/>
      <c s="8" t="s">
        <v>24</v>
      </c>
      <c s="41">
        <f>0+I8+I53</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f>
      </c>
      <c>
        <f>0+O9+O13+O17+O21+O25+O29+O33+O37+O41+O45+O49</f>
      </c>
    </row>
    <row r="9" spans="1:16" ht="12.75">
      <c r="A9" s="25" t="s">
        <v>45</v>
      </c>
      <c s="29" t="s">
        <v>29</v>
      </c>
      <c s="29" t="s">
        <v>46</v>
      </c>
      <c s="25" t="s">
        <v>47</v>
      </c>
      <c s="30" t="s">
        <v>48</v>
      </c>
      <c s="31" t="s">
        <v>49</v>
      </c>
      <c s="32">
        <v>1</v>
      </c>
      <c s="33">
        <v>0</v>
      </c>
      <c s="33">
        <f>ROUND(ROUND(H9,2)*ROUND(G9,3),2)</f>
      </c>
      <c r="O9">
        <f>(I9*21)/100</f>
      </c>
      <c t="s">
        <v>23</v>
      </c>
    </row>
    <row r="10" spans="1:5" ht="25.5">
      <c r="A10" s="34" t="s">
        <v>50</v>
      </c>
      <c r="E10" s="35" t="s">
        <v>51</v>
      </c>
    </row>
    <row r="11" spans="1:5" ht="12.75">
      <c r="A11" s="36" t="s">
        <v>52</v>
      </c>
      <c r="E11" s="37" t="s">
        <v>47</v>
      </c>
    </row>
    <row r="12" spans="1:5" ht="12.75">
      <c r="A12" t="s">
        <v>53</v>
      </c>
      <c r="E12" s="35" t="s">
        <v>54</v>
      </c>
    </row>
    <row r="13" spans="1:16" ht="12.75">
      <c r="A13" s="25" t="s">
        <v>45</v>
      </c>
      <c s="29" t="s">
        <v>23</v>
      </c>
      <c s="29" t="s">
        <v>55</v>
      </c>
      <c s="25" t="s">
        <v>56</v>
      </c>
      <c s="30" t="s">
        <v>57</v>
      </c>
      <c s="31" t="s">
        <v>49</v>
      </c>
      <c s="32">
        <v>1</v>
      </c>
      <c s="33">
        <v>0</v>
      </c>
      <c s="33">
        <f>ROUND(ROUND(H13,2)*ROUND(G13,3),2)</f>
      </c>
      <c r="O13">
        <f>(I13*21)/100</f>
      </c>
      <c t="s">
        <v>23</v>
      </c>
    </row>
    <row r="14" spans="1:5" ht="63.75">
      <c r="A14" s="34" t="s">
        <v>50</v>
      </c>
      <c r="E14" s="35" t="s">
        <v>58</v>
      </c>
    </row>
    <row r="15" spans="1:5" ht="12.75">
      <c r="A15" s="36" t="s">
        <v>52</v>
      </c>
      <c r="E15" s="37" t="s">
        <v>47</v>
      </c>
    </row>
    <row r="16" spans="1:5" ht="12.75">
      <c r="A16" t="s">
        <v>53</v>
      </c>
      <c r="E16" s="35" t="s">
        <v>59</v>
      </c>
    </row>
    <row r="17" spans="1:16" ht="12.75">
      <c r="A17" s="25" t="s">
        <v>45</v>
      </c>
      <c s="29" t="s">
        <v>22</v>
      </c>
      <c s="29" t="s">
        <v>60</v>
      </c>
      <c s="25" t="s">
        <v>47</v>
      </c>
      <c s="30" t="s">
        <v>61</v>
      </c>
      <c s="31" t="s">
        <v>49</v>
      </c>
      <c s="32">
        <v>1</v>
      </c>
      <c s="33">
        <v>0</v>
      </c>
      <c s="33">
        <f>ROUND(ROUND(H17,2)*ROUND(G17,3),2)</f>
      </c>
      <c r="O17">
        <f>(I17*21)/100</f>
      </c>
      <c t="s">
        <v>23</v>
      </c>
    </row>
    <row r="18" spans="1:5" ht="51">
      <c r="A18" s="34" t="s">
        <v>50</v>
      </c>
      <c r="E18" s="35" t="s">
        <v>62</v>
      </c>
    </row>
    <row r="19" spans="1:5" ht="12.75">
      <c r="A19" s="36" t="s">
        <v>52</v>
      </c>
      <c r="E19" s="37" t="s">
        <v>47</v>
      </c>
    </row>
    <row r="20" spans="1:5" ht="12.75">
      <c r="A20" t="s">
        <v>53</v>
      </c>
      <c r="E20" s="35" t="s">
        <v>59</v>
      </c>
    </row>
    <row r="21" spans="1:16" ht="12.75">
      <c r="A21" s="25" t="s">
        <v>45</v>
      </c>
      <c s="29" t="s">
        <v>33</v>
      </c>
      <c s="29" t="s">
        <v>63</v>
      </c>
      <c s="25" t="s">
        <v>47</v>
      </c>
      <c s="30" t="s">
        <v>64</v>
      </c>
      <c s="31" t="s">
        <v>49</v>
      </c>
      <c s="32">
        <v>1</v>
      </c>
      <c s="33">
        <v>0</v>
      </c>
      <c s="33">
        <f>ROUND(ROUND(H21,2)*ROUND(G21,3),2)</f>
      </c>
      <c r="O21">
        <f>(I21*21)/100</f>
      </c>
      <c t="s">
        <v>23</v>
      </c>
    </row>
    <row r="22" spans="1:5" ht="12.75">
      <c r="A22" s="34" t="s">
        <v>50</v>
      </c>
      <c r="E22" s="35" t="s">
        <v>65</v>
      </c>
    </row>
    <row r="23" spans="1:5" ht="12.75">
      <c r="A23" s="36" t="s">
        <v>52</v>
      </c>
      <c r="E23" s="37" t="s">
        <v>47</v>
      </c>
    </row>
    <row r="24" spans="1:5" ht="38.25">
      <c r="A24" t="s">
        <v>53</v>
      </c>
      <c r="E24" s="35" t="s">
        <v>66</v>
      </c>
    </row>
    <row r="25" spans="1:16" ht="12.75">
      <c r="A25" s="25" t="s">
        <v>45</v>
      </c>
      <c s="29" t="s">
        <v>35</v>
      </c>
      <c s="29" t="s">
        <v>67</v>
      </c>
      <c s="25" t="s">
        <v>68</v>
      </c>
      <c s="30" t="s">
        <v>69</v>
      </c>
      <c s="31" t="s">
        <v>70</v>
      </c>
      <c s="32">
        <v>1</v>
      </c>
      <c s="33">
        <v>0</v>
      </c>
      <c s="33">
        <f>ROUND(ROUND(H25,2)*ROUND(G25,3),2)</f>
      </c>
      <c r="O25">
        <f>(I25*21)/100</f>
      </c>
      <c t="s">
        <v>23</v>
      </c>
    </row>
    <row r="26" spans="1:5" ht="38.25">
      <c r="A26" s="34" t="s">
        <v>50</v>
      </c>
      <c r="E26" s="35" t="s">
        <v>71</v>
      </c>
    </row>
    <row r="27" spans="1:5" ht="12.75">
      <c r="A27" s="36" t="s">
        <v>52</v>
      </c>
      <c r="E27" s="37" t="s">
        <v>47</v>
      </c>
    </row>
    <row r="28" spans="1:5" ht="12.75">
      <c r="A28" t="s">
        <v>53</v>
      </c>
      <c r="E28" s="35" t="s">
        <v>72</v>
      </c>
    </row>
    <row r="29" spans="1:16" ht="12.75">
      <c r="A29" s="25" t="s">
        <v>45</v>
      </c>
      <c s="29" t="s">
        <v>37</v>
      </c>
      <c s="29" t="s">
        <v>67</v>
      </c>
      <c s="25" t="s">
        <v>73</v>
      </c>
      <c s="30" t="s">
        <v>69</v>
      </c>
      <c s="31" t="s">
        <v>70</v>
      </c>
      <c s="32">
        <v>1</v>
      </c>
      <c s="33">
        <v>0</v>
      </c>
      <c s="33">
        <f>ROUND(ROUND(H29,2)*ROUND(G29,3),2)</f>
      </c>
      <c r="O29">
        <f>(I29*21)/100</f>
      </c>
      <c t="s">
        <v>23</v>
      </c>
    </row>
    <row r="30" spans="1:5" ht="38.25">
      <c r="A30" s="34" t="s">
        <v>50</v>
      </c>
      <c r="E30" s="35" t="s">
        <v>74</v>
      </c>
    </row>
    <row r="31" spans="1:5" ht="12.75">
      <c r="A31" s="36" t="s">
        <v>52</v>
      </c>
      <c r="E31" s="37" t="s">
        <v>47</v>
      </c>
    </row>
    <row r="32" spans="1:5" ht="12.75">
      <c r="A32" t="s">
        <v>53</v>
      </c>
      <c r="E32" s="35" t="s">
        <v>72</v>
      </c>
    </row>
    <row r="33" spans="1:16" ht="12.75">
      <c r="A33" s="25" t="s">
        <v>45</v>
      </c>
      <c s="29" t="s">
        <v>75</v>
      </c>
      <c s="29" t="s">
        <v>76</v>
      </c>
      <c s="25" t="s">
        <v>47</v>
      </c>
      <c s="30" t="s">
        <v>77</v>
      </c>
      <c s="31" t="s">
        <v>49</v>
      </c>
      <c s="32">
        <v>1</v>
      </c>
      <c s="33">
        <v>0</v>
      </c>
      <c s="33">
        <f>ROUND(ROUND(H33,2)*ROUND(G33,3),2)</f>
      </c>
      <c r="O33">
        <f>(I33*21)/100</f>
      </c>
      <c t="s">
        <v>23</v>
      </c>
    </row>
    <row r="34" spans="1:5" ht="25.5">
      <c r="A34" s="34" t="s">
        <v>50</v>
      </c>
      <c r="E34" s="35" t="s">
        <v>78</v>
      </c>
    </row>
    <row r="35" spans="1:5" ht="12.75">
      <c r="A35" s="36" t="s">
        <v>52</v>
      </c>
      <c r="E35" s="37" t="s">
        <v>47</v>
      </c>
    </row>
    <row r="36" spans="1:5" ht="12.75">
      <c r="A36" t="s">
        <v>53</v>
      </c>
      <c r="E36" s="35" t="s">
        <v>72</v>
      </c>
    </row>
    <row r="37" spans="1:16" ht="12.75">
      <c r="A37" s="25" t="s">
        <v>45</v>
      </c>
      <c s="29" t="s">
        <v>79</v>
      </c>
      <c s="29" t="s">
        <v>80</v>
      </c>
      <c s="25" t="s">
        <v>47</v>
      </c>
      <c s="30" t="s">
        <v>81</v>
      </c>
      <c s="31" t="s">
        <v>49</v>
      </c>
      <c s="32">
        <v>1</v>
      </c>
      <c s="33">
        <v>0</v>
      </c>
      <c s="33">
        <f>ROUND(ROUND(H37,2)*ROUND(G37,3),2)</f>
      </c>
      <c r="O37">
        <f>(I37*21)/100</f>
      </c>
      <c t="s">
        <v>23</v>
      </c>
    </row>
    <row r="38" spans="1:5" ht="63.75">
      <c r="A38" s="34" t="s">
        <v>50</v>
      </c>
      <c r="E38" s="35" t="s">
        <v>82</v>
      </c>
    </row>
    <row r="39" spans="1:5" ht="12.75">
      <c r="A39" s="36" t="s">
        <v>52</v>
      </c>
      <c r="E39" s="37" t="s">
        <v>47</v>
      </c>
    </row>
    <row r="40" spans="1:5" ht="12.75">
      <c r="A40" t="s">
        <v>53</v>
      </c>
      <c r="E40" s="35" t="s">
        <v>72</v>
      </c>
    </row>
    <row r="41" spans="1:16" ht="12.75">
      <c r="A41" s="25" t="s">
        <v>45</v>
      </c>
      <c s="29" t="s">
        <v>40</v>
      </c>
      <c s="29" t="s">
        <v>83</v>
      </c>
      <c s="25" t="s">
        <v>47</v>
      </c>
      <c s="30" t="s">
        <v>84</v>
      </c>
      <c s="31" t="s">
        <v>49</v>
      </c>
      <c s="32">
        <v>1</v>
      </c>
      <c s="33">
        <v>0</v>
      </c>
      <c s="33">
        <f>ROUND(ROUND(H41,2)*ROUND(G41,3),2)</f>
      </c>
      <c r="O41">
        <f>(I41*21)/100</f>
      </c>
      <c t="s">
        <v>23</v>
      </c>
    </row>
    <row r="42" spans="1:5" ht="38.25">
      <c r="A42" s="34" t="s">
        <v>50</v>
      </c>
      <c r="E42" s="35" t="s">
        <v>85</v>
      </c>
    </row>
    <row r="43" spans="1:5" ht="12.75">
      <c r="A43" s="36" t="s">
        <v>52</v>
      </c>
      <c r="E43" s="37" t="s">
        <v>47</v>
      </c>
    </row>
    <row r="44" spans="1:5" ht="12.75">
      <c r="A44" t="s">
        <v>53</v>
      </c>
      <c r="E44" s="35" t="s">
        <v>72</v>
      </c>
    </row>
    <row r="45" spans="1:16" ht="12.75">
      <c r="A45" s="25" t="s">
        <v>45</v>
      </c>
      <c s="29" t="s">
        <v>42</v>
      </c>
      <c s="29" t="s">
        <v>86</v>
      </c>
      <c s="25" t="s">
        <v>47</v>
      </c>
      <c s="30" t="s">
        <v>87</v>
      </c>
      <c s="31" t="s">
        <v>49</v>
      </c>
      <c s="32">
        <v>1</v>
      </c>
      <c s="33">
        <v>0</v>
      </c>
      <c s="33">
        <f>ROUND(ROUND(H45,2)*ROUND(G45,3),2)</f>
      </c>
      <c r="O45">
        <f>(I45*21)/100</f>
      </c>
      <c t="s">
        <v>23</v>
      </c>
    </row>
    <row r="46" spans="1:5" ht="12.75">
      <c r="A46" s="34" t="s">
        <v>50</v>
      </c>
      <c r="E46" s="35" t="s">
        <v>88</v>
      </c>
    </row>
    <row r="47" spans="1:5" ht="12.75">
      <c r="A47" s="36" t="s">
        <v>52</v>
      </c>
      <c r="E47" s="37" t="s">
        <v>47</v>
      </c>
    </row>
    <row r="48" spans="1:5" ht="63.75">
      <c r="A48" t="s">
        <v>53</v>
      </c>
      <c r="E48" s="35" t="s">
        <v>89</v>
      </c>
    </row>
    <row r="49" spans="1:16" ht="12.75">
      <c r="A49" s="25" t="s">
        <v>45</v>
      </c>
      <c s="29" t="s">
        <v>90</v>
      </c>
      <c s="29" t="s">
        <v>91</v>
      </c>
      <c s="25" t="s">
        <v>47</v>
      </c>
      <c s="30" t="s">
        <v>92</v>
      </c>
      <c s="31" t="s">
        <v>70</v>
      </c>
      <c s="32">
        <v>2</v>
      </c>
      <c s="33">
        <v>0</v>
      </c>
      <c s="33">
        <f>ROUND(ROUND(H49,2)*ROUND(G49,3),2)</f>
      </c>
      <c r="O49">
        <f>(I49*21)/100</f>
      </c>
      <c t="s">
        <v>23</v>
      </c>
    </row>
    <row r="50" spans="1:5" ht="127.5">
      <c r="A50" s="34" t="s">
        <v>50</v>
      </c>
      <c r="E50" s="35" t="s">
        <v>93</v>
      </c>
    </row>
    <row r="51" spans="1:5" ht="12.75">
      <c r="A51" s="36" t="s">
        <v>52</v>
      </c>
      <c r="E51" s="37" t="s">
        <v>47</v>
      </c>
    </row>
    <row r="52" spans="1:5" ht="89.25">
      <c r="A52" t="s">
        <v>53</v>
      </c>
      <c r="E52" s="35" t="s">
        <v>94</v>
      </c>
    </row>
    <row r="53" spans="1:18" ht="12.75" customHeight="1">
      <c r="A53" s="6" t="s">
        <v>43</v>
      </c>
      <c s="6"/>
      <c s="39" t="s">
        <v>29</v>
      </c>
      <c s="6"/>
      <c s="27" t="s">
        <v>95</v>
      </c>
      <c s="6"/>
      <c s="6"/>
      <c s="6"/>
      <c s="40">
        <f>0+Q53</f>
      </c>
      <c r="O53">
        <f>0+R53</f>
      </c>
      <c r="Q53">
        <f>0+I54+I58+I62</f>
      </c>
      <c>
        <f>0+O54+O58+O62</f>
      </c>
    </row>
    <row r="54" spans="1:16" ht="12.75">
      <c r="A54" s="25" t="s">
        <v>45</v>
      </c>
      <c s="29" t="s">
        <v>96</v>
      </c>
      <c s="29" t="s">
        <v>97</v>
      </c>
      <c s="25" t="s">
        <v>47</v>
      </c>
      <c s="30" t="s">
        <v>98</v>
      </c>
      <c s="31" t="s">
        <v>99</v>
      </c>
      <c s="32">
        <v>150</v>
      </c>
      <c s="33">
        <v>0</v>
      </c>
      <c s="33">
        <f>ROUND(ROUND(H54,2)*ROUND(G54,3),2)</f>
      </c>
      <c r="O54">
        <f>(I54*21)/100</f>
      </c>
      <c t="s">
        <v>23</v>
      </c>
    </row>
    <row r="55" spans="1:5" ht="25.5">
      <c r="A55" s="34" t="s">
        <v>50</v>
      </c>
      <c r="E55" s="35" t="s">
        <v>100</v>
      </c>
    </row>
    <row r="56" spans="1:5" ht="12.75">
      <c r="A56" s="36" t="s">
        <v>52</v>
      </c>
      <c r="E56" s="37" t="s">
        <v>101</v>
      </c>
    </row>
    <row r="57" spans="1:5" ht="38.25">
      <c r="A57" t="s">
        <v>53</v>
      </c>
      <c r="E57" s="35" t="s">
        <v>102</v>
      </c>
    </row>
    <row r="58" spans="1:16" ht="12.75">
      <c r="A58" s="25" t="s">
        <v>45</v>
      </c>
      <c s="29" t="s">
        <v>103</v>
      </c>
      <c s="29" t="s">
        <v>104</v>
      </c>
      <c s="25" t="s">
        <v>47</v>
      </c>
      <c s="30" t="s">
        <v>105</v>
      </c>
      <c s="31" t="s">
        <v>70</v>
      </c>
      <c s="32">
        <v>85</v>
      </c>
      <c s="33">
        <v>0</v>
      </c>
      <c s="33">
        <f>ROUND(ROUND(H58,2)*ROUND(G58,3),2)</f>
      </c>
      <c r="O58">
        <f>(I58*21)/100</f>
      </c>
      <c t="s">
        <v>23</v>
      </c>
    </row>
    <row r="59" spans="1:5" ht="25.5">
      <c r="A59" s="34" t="s">
        <v>50</v>
      </c>
      <c r="E59" s="35" t="s">
        <v>106</v>
      </c>
    </row>
    <row r="60" spans="1:5" ht="12.75">
      <c r="A60" s="36" t="s">
        <v>52</v>
      </c>
      <c r="E60" s="37" t="s">
        <v>47</v>
      </c>
    </row>
    <row r="61" spans="1:5" ht="76.5">
      <c r="A61" t="s">
        <v>53</v>
      </c>
      <c r="E61" s="35" t="s">
        <v>107</v>
      </c>
    </row>
    <row r="62" spans="1:16" ht="12.75">
      <c r="A62" s="25" t="s">
        <v>45</v>
      </c>
      <c s="29" t="s">
        <v>108</v>
      </c>
      <c s="29" t="s">
        <v>109</v>
      </c>
      <c s="25" t="s">
        <v>47</v>
      </c>
      <c s="30" t="s">
        <v>110</v>
      </c>
      <c s="31" t="s">
        <v>70</v>
      </c>
      <c s="32">
        <v>50</v>
      </c>
      <c s="33">
        <v>0</v>
      </c>
      <c s="33">
        <f>ROUND(ROUND(H62,2)*ROUND(G62,3),2)</f>
      </c>
      <c r="O62">
        <f>(I62*21)/100</f>
      </c>
      <c t="s">
        <v>23</v>
      </c>
    </row>
    <row r="63" spans="1:5" ht="25.5">
      <c r="A63" s="34" t="s">
        <v>50</v>
      </c>
      <c r="E63" s="35" t="s">
        <v>106</v>
      </c>
    </row>
    <row r="64" spans="1:5" ht="12.75">
      <c r="A64" s="36" t="s">
        <v>52</v>
      </c>
      <c r="E64" s="37" t="s">
        <v>47</v>
      </c>
    </row>
    <row r="65" spans="1:5" ht="76.5">
      <c r="A65" t="s">
        <v>53</v>
      </c>
      <c r="E65" s="35" t="s">
        <v>107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0+O8+O25+O98+O103+O144+O149</f>
      </c>
      <c t="s">
        <v>22</v>
      </c>
    </row>
    <row r="3" spans="1:16" ht="15" customHeight="1">
      <c r="A3" t="s">
        <v>12</v>
      </c>
      <c s="12" t="s">
        <v>14</v>
      </c>
      <c s="13" t="s">
        <v>15</v>
      </c>
      <c s="1"/>
      <c s="14" t="s">
        <v>16</v>
      </c>
      <c s="1"/>
      <c s="9"/>
      <c s="8" t="s">
        <v>111</v>
      </c>
      <c s="41">
        <f>0+I8+I25+I98+I103+I144+I149</f>
      </c>
      <c r="O3" t="s">
        <v>19</v>
      </c>
      <c t="s">
        <v>23</v>
      </c>
    </row>
    <row r="4" spans="1:16" ht="15" customHeight="1">
      <c r="A4" t="s">
        <v>17</v>
      </c>
      <c s="16" t="s">
        <v>18</v>
      </c>
      <c s="17" t="s">
        <v>111</v>
      </c>
      <c s="6"/>
      <c s="18" t="s">
        <v>112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113</v>
      </c>
      <c s="25" t="s">
        <v>29</v>
      </c>
      <c s="30" t="s">
        <v>114</v>
      </c>
      <c s="31" t="s">
        <v>115</v>
      </c>
      <c s="32">
        <v>10679.7</v>
      </c>
      <c s="33">
        <v>0</v>
      </c>
      <c s="33">
        <f>ROUND(ROUND(H9,2)*ROUND(G9,3),2)</f>
      </c>
      <c r="O9">
        <f>(I9*21)/100</f>
      </c>
      <c t="s">
        <v>23</v>
      </c>
    </row>
    <row r="10" spans="1:5" ht="25.5">
      <c r="A10" s="34" t="s">
        <v>50</v>
      </c>
      <c r="E10" s="35" t="s">
        <v>116</v>
      </c>
    </row>
    <row r="11" spans="1:5" ht="51">
      <c r="A11" s="36" t="s">
        <v>52</v>
      </c>
      <c r="E11" s="37" t="s">
        <v>117</v>
      </c>
    </row>
    <row r="12" spans="1:5" ht="25.5">
      <c r="A12" t="s">
        <v>53</v>
      </c>
      <c r="E12" s="35" t="s">
        <v>118</v>
      </c>
    </row>
    <row r="13" spans="1:16" ht="12.75">
      <c r="A13" s="25" t="s">
        <v>45</v>
      </c>
      <c s="29" t="s">
        <v>23</v>
      </c>
      <c s="29" t="s">
        <v>119</v>
      </c>
      <c s="25" t="s">
        <v>47</v>
      </c>
      <c s="30" t="s">
        <v>120</v>
      </c>
      <c s="31" t="s">
        <v>121</v>
      </c>
      <c s="32">
        <v>3105.3</v>
      </c>
      <c s="33">
        <v>0</v>
      </c>
      <c s="33">
        <f>ROUND(ROUND(H13,2)*ROUND(G13,3),2)</f>
      </c>
      <c r="O13">
        <f>(I13*21)/100</f>
      </c>
      <c t="s">
        <v>23</v>
      </c>
    </row>
    <row r="14" spans="1:5" ht="12.75">
      <c r="A14" s="34" t="s">
        <v>50</v>
      </c>
      <c r="E14" s="35" t="s">
        <v>47</v>
      </c>
    </row>
    <row r="15" spans="1:5" ht="12.75">
      <c r="A15" s="36" t="s">
        <v>52</v>
      </c>
      <c r="E15" s="37" t="s">
        <v>122</v>
      </c>
    </row>
    <row r="16" spans="1:5" ht="25.5">
      <c r="A16" t="s">
        <v>53</v>
      </c>
      <c r="E16" s="35" t="s">
        <v>123</v>
      </c>
    </row>
    <row r="17" spans="1:16" ht="25.5">
      <c r="A17" s="25" t="s">
        <v>45</v>
      </c>
      <c s="29" t="s">
        <v>22</v>
      </c>
      <c s="29" t="s">
        <v>124</v>
      </c>
      <c s="25" t="s">
        <v>47</v>
      </c>
      <c s="30" t="s">
        <v>125</v>
      </c>
      <c s="31" t="s">
        <v>115</v>
      </c>
      <c s="32">
        <v>123.5</v>
      </c>
      <c s="33">
        <v>0</v>
      </c>
      <c s="33">
        <f>ROUND(ROUND(H17,2)*ROUND(G17,3),2)</f>
      </c>
      <c r="O17">
        <f>(I17*21)/100</f>
      </c>
      <c t="s">
        <v>23</v>
      </c>
    </row>
    <row r="18" spans="1:5" ht="12.75">
      <c r="A18" s="34" t="s">
        <v>50</v>
      </c>
      <c r="E18" s="35" t="s">
        <v>47</v>
      </c>
    </row>
    <row r="19" spans="1:5" ht="12.75">
      <c r="A19" s="36" t="s">
        <v>52</v>
      </c>
      <c r="E19" s="37" t="s">
        <v>126</v>
      </c>
    </row>
    <row r="20" spans="1:5" ht="140.25">
      <c r="A20" t="s">
        <v>53</v>
      </c>
      <c r="E20" s="35" t="s">
        <v>127</v>
      </c>
    </row>
    <row r="21" spans="1:16" ht="25.5">
      <c r="A21" s="25" t="s">
        <v>45</v>
      </c>
      <c s="29" t="s">
        <v>33</v>
      </c>
      <c s="29" t="s">
        <v>128</v>
      </c>
      <c s="25" t="s">
        <v>129</v>
      </c>
      <c s="30" t="s">
        <v>130</v>
      </c>
      <c s="31" t="s">
        <v>115</v>
      </c>
      <c s="32">
        <v>541.2</v>
      </c>
      <c s="33">
        <v>0</v>
      </c>
      <c s="33">
        <f>ROUND(ROUND(H21,2)*ROUND(G21,3),2)</f>
      </c>
      <c r="O21">
        <f>(I21*21)/100</f>
      </c>
      <c t="s">
        <v>23</v>
      </c>
    </row>
    <row r="22" spans="1:5" ht="12.75">
      <c r="A22" s="34" t="s">
        <v>50</v>
      </c>
      <c r="E22" s="35" t="s">
        <v>131</v>
      </c>
    </row>
    <row r="23" spans="1:5" ht="12.75">
      <c r="A23" s="36" t="s">
        <v>52</v>
      </c>
      <c r="E23" s="37" t="s">
        <v>132</v>
      </c>
    </row>
    <row r="24" spans="1:5" ht="12.75">
      <c r="A24" t="s">
        <v>53</v>
      </c>
      <c r="E24" s="35" t="s">
        <v>47</v>
      </c>
    </row>
    <row r="25" spans="1:18" ht="12.75" customHeight="1">
      <c r="A25" s="6" t="s">
        <v>43</v>
      </c>
      <c s="6"/>
      <c s="39" t="s">
        <v>29</v>
      </c>
      <c s="6"/>
      <c s="27" t="s">
        <v>95</v>
      </c>
      <c s="6"/>
      <c s="6"/>
      <c s="6"/>
      <c s="40">
        <f>0+Q25</f>
      </c>
      <c r="O25">
        <f>0+R25</f>
      </c>
      <c r="Q25">
        <f>0+I26+I30+I34+I38+I42+I46+I50+I54+I58+I62+I66+I70+I74+I78+I82+I86+I90+I94</f>
      </c>
      <c>
        <f>0+O26+O30+O34+O38+O42+O46+O50+O54+O58+O62+O66+O70+O74+O78+O82+O86+O90+O94</f>
      </c>
    </row>
    <row r="26" spans="1:16" ht="12.75">
      <c r="A26" s="25" t="s">
        <v>45</v>
      </c>
      <c s="29" t="s">
        <v>35</v>
      </c>
      <c s="29" t="s">
        <v>133</v>
      </c>
      <c s="25" t="s">
        <v>47</v>
      </c>
      <c s="30" t="s">
        <v>134</v>
      </c>
      <c s="31" t="s">
        <v>99</v>
      </c>
      <c s="32">
        <v>20702</v>
      </c>
      <c s="33">
        <v>0</v>
      </c>
      <c s="33">
        <f>ROUND(ROUND(H26,2)*ROUND(G26,3),2)</f>
      </c>
      <c r="O26">
        <f>(I26*21)/100</f>
      </c>
      <c t="s">
        <v>23</v>
      </c>
    </row>
    <row r="27" spans="1:5" ht="38.25">
      <c r="A27" s="34" t="s">
        <v>50</v>
      </c>
      <c r="E27" s="35" t="s">
        <v>135</v>
      </c>
    </row>
    <row r="28" spans="1:5" ht="12.75">
      <c r="A28" s="36" t="s">
        <v>52</v>
      </c>
      <c r="E28" s="37" t="s">
        <v>136</v>
      </c>
    </row>
    <row r="29" spans="1:5" ht="12.75">
      <c r="A29" t="s">
        <v>53</v>
      </c>
      <c r="E29" s="35" t="s">
        <v>137</v>
      </c>
    </row>
    <row r="30" spans="1:16" ht="12.75">
      <c r="A30" s="25" t="s">
        <v>45</v>
      </c>
      <c s="29" t="s">
        <v>37</v>
      </c>
      <c s="29" t="s">
        <v>138</v>
      </c>
      <c s="25" t="s">
        <v>68</v>
      </c>
      <c s="30" t="s">
        <v>139</v>
      </c>
      <c s="31" t="s">
        <v>121</v>
      </c>
      <c s="32">
        <v>2644</v>
      </c>
      <c s="33">
        <v>0</v>
      </c>
      <c s="33">
        <f>ROUND(ROUND(H30,2)*ROUND(G30,3),2)</f>
      </c>
      <c r="O30">
        <f>(I30*21)/100</f>
      </c>
      <c t="s">
        <v>23</v>
      </c>
    </row>
    <row r="31" spans="1:5" ht="38.25">
      <c r="A31" s="34" t="s">
        <v>50</v>
      </c>
      <c r="E31" s="35" t="s">
        <v>140</v>
      </c>
    </row>
    <row r="32" spans="1:5" ht="12.75">
      <c r="A32" s="36" t="s">
        <v>52</v>
      </c>
      <c r="E32" s="37" t="s">
        <v>141</v>
      </c>
    </row>
    <row r="33" spans="1:5" ht="63.75">
      <c r="A33" t="s">
        <v>53</v>
      </c>
      <c r="E33" s="35" t="s">
        <v>142</v>
      </c>
    </row>
    <row r="34" spans="1:16" ht="12.75">
      <c r="A34" s="25" t="s">
        <v>45</v>
      </c>
      <c s="29" t="s">
        <v>75</v>
      </c>
      <c s="29" t="s">
        <v>138</v>
      </c>
      <c s="25" t="s">
        <v>73</v>
      </c>
      <c s="30" t="s">
        <v>143</v>
      </c>
      <c s="31" t="s">
        <v>121</v>
      </c>
      <c s="32">
        <v>246</v>
      </c>
      <c s="33">
        <v>0</v>
      </c>
      <c s="33">
        <f>ROUND(ROUND(H34,2)*ROUND(G34,3),2)</f>
      </c>
      <c r="O34">
        <f>(I34*21)/100</f>
      </c>
      <c t="s">
        <v>23</v>
      </c>
    </row>
    <row r="35" spans="1:5" ht="38.25">
      <c r="A35" s="34" t="s">
        <v>50</v>
      </c>
      <c r="E35" s="35" t="s">
        <v>144</v>
      </c>
    </row>
    <row r="36" spans="1:5" ht="12.75">
      <c r="A36" s="36" t="s">
        <v>52</v>
      </c>
      <c r="E36" s="37" t="s">
        <v>145</v>
      </c>
    </row>
    <row r="37" spans="1:5" ht="63.75">
      <c r="A37" t="s">
        <v>53</v>
      </c>
      <c r="E37" s="35" t="s">
        <v>142</v>
      </c>
    </row>
    <row r="38" spans="1:16" ht="12.75">
      <c r="A38" s="25" t="s">
        <v>45</v>
      </c>
      <c s="29" t="s">
        <v>79</v>
      </c>
      <c s="29" t="s">
        <v>146</v>
      </c>
      <c s="25" t="s">
        <v>47</v>
      </c>
      <c s="30" t="s">
        <v>147</v>
      </c>
      <c s="31" t="s">
        <v>121</v>
      </c>
      <c s="32">
        <v>65</v>
      </c>
      <c s="33">
        <v>0</v>
      </c>
      <c s="33">
        <f>ROUND(ROUND(H38,2)*ROUND(G38,3),2)</f>
      </c>
      <c r="O38">
        <f>(I38*21)/100</f>
      </c>
      <c t="s">
        <v>23</v>
      </c>
    </row>
    <row r="39" spans="1:5" ht="63.75">
      <c r="A39" s="34" t="s">
        <v>50</v>
      </c>
      <c r="E39" s="35" t="s">
        <v>148</v>
      </c>
    </row>
    <row r="40" spans="1:5" ht="12.75">
      <c r="A40" s="36" t="s">
        <v>52</v>
      </c>
      <c r="E40" s="37" t="s">
        <v>149</v>
      </c>
    </row>
    <row r="41" spans="1:5" ht="369.75">
      <c r="A41" t="s">
        <v>53</v>
      </c>
      <c r="E41" s="35" t="s">
        <v>150</v>
      </c>
    </row>
    <row r="42" spans="1:16" ht="12.75">
      <c r="A42" s="25" t="s">
        <v>45</v>
      </c>
      <c s="29" t="s">
        <v>40</v>
      </c>
      <c s="29" t="s">
        <v>151</v>
      </c>
      <c s="25" t="s">
        <v>47</v>
      </c>
      <c s="30" t="s">
        <v>152</v>
      </c>
      <c s="31" t="s">
        <v>121</v>
      </c>
      <c s="32">
        <v>3105.3</v>
      </c>
      <c s="33">
        <v>0</v>
      </c>
      <c s="33">
        <f>ROUND(ROUND(H42,2)*ROUND(G42,3),2)</f>
      </c>
      <c r="O42">
        <f>(I42*21)/100</f>
      </c>
      <c t="s">
        <v>23</v>
      </c>
    </row>
    <row r="43" spans="1:5" ht="12.75">
      <c r="A43" s="34" t="s">
        <v>50</v>
      </c>
      <c r="E43" s="35" t="s">
        <v>153</v>
      </c>
    </row>
    <row r="44" spans="1:5" ht="12.75">
      <c r="A44" s="36" t="s">
        <v>52</v>
      </c>
      <c r="E44" s="37" t="s">
        <v>122</v>
      </c>
    </row>
    <row r="45" spans="1:5" ht="306">
      <c r="A45" t="s">
        <v>53</v>
      </c>
      <c r="E45" s="35" t="s">
        <v>154</v>
      </c>
    </row>
    <row r="46" spans="1:16" ht="12.75">
      <c r="A46" s="25" t="s">
        <v>45</v>
      </c>
      <c s="29" t="s">
        <v>42</v>
      </c>
      <c s="29" t="s">
        <v>155</v>
      </c>
      <c s="25" t="s">
        <v>47</v>
      </c>
      <c s="30" t="s">
        <v>156</v>
      </c>
      <c s="31" t="s">
        <v>157</v>
      </c>
      <c s="32">
        <v>4350</v>
      </c>
      <c s="33">
        <v>0</v>
      </c>
      <c s="33">
        <f>ROUND(ROUND(H46,2)*ROUND(G46,3),2)</f>
      </c>
      <c r="O46">
        <f>(I46*21)/100</f>
      </c>
      <c t="s">
        <v>23</v>
      </c>
    </row>
    <row r="47" spans="1:5" ht="51">
      <c r="A47" s="34" t="s">
        <v>50</v>
      </c>
      <c r="E47" s="35" t="s">
        <v>158</v>
      </c>
    </row>
    <row r="48" spans="1:5" ht="12.75">
      <c r="A48" s="36" t="s">
        <v>52</v>
      </c>
      <c r="E48" s="37" t="s">
        <v>159</v>
      </c>
    </row>
    <row r="49" spans="1:5" ht="63.75">
      <c r="A49" t="s">
        <v>53</v>
      </c>
      <c r="E49" s="35" t="s">
        <v>160</v>
      </c>
    </row>
    <row r="50" spans="1:16" ht="12.75">
      <c r="A50" s="25" t="s">
        <v>45</v>
      </c>
      <c s="29" t="s">
        <v>90</v>
      </c>
      <c s="29" t="s">
        <v>161</v>
      </c>
      <c s="25" t="s">
        <v>47</v>
      </c>
      <c s="30" t="s">
        <v>162</v>
      </c>
      <c s="31" t="s">
        <v>121</v>
      </c>
      <c s="32">
        <v>7</v>
      </c>
      <c s="33">
        <v>0</v>
      </c>
      <c s="33">
        <f>ROUND(ROUND(H50,2)*ROUND(G50,3),2)</f>
      </c>
      <c r="O50">
        <f>(I50*21)/100</f>
      </c>
      <c t="s">
        <v>23</v>
      </c>
    </row>
    <row r="51" spans="1:5" ht="76.5">
      <c r="A51" s="34" t="s">
        <v>50</v>
      </c>
      <c r="E51" s="35" t="s">
        <v>163</v>
      </c>
    </row>
    <row r="52" spans="1:5" ht="12.75">
      <c r="A52" s="36" t="s">
        <v>52</v>
      </c>
      <c r="E52" s="37" t="s">
        <v>164</v>
      </c>
    </row>
    <row r="53" spans="1:5" ht="63.75">
      <c r="A53" t="s">
        <v>53</v>
      </c>
      <c r="E53" s="35" t="s">
        <v>160</v>
      </c>
    </row>
    <row r="54" spans="1:16" ht="12.75">
      <c r="A54" s="25" t="s">
        <v>45</v>
      </c>
      <c s="29" t="s">
        <v>96</v>
      </c>
      <c s="29" t="s">
        <v>165</v>
      </c>
      <c s="25" t="s">
        <v>47</v>
      </c>
      <c s="30" t="s">
        <v>166</v>
      </c>
      <c s="31" t="s">
        <v>157</v>
      </c>
      <c s="32">
        <v>51</v>
      </c>
      <c s="33">
        <v>0</v>
      </c>
      <c s="33">
        <f>ROUND(ROUND(H54,2)*ROUND(G54,3),2)</f>
      </c>
      <c r="O54">
        <f>(I54*21)/100</f>
      </c>
      <c t="s">
        <v>23</v>
      </c>
    </row>
    <row r="55" spans="1:5" ht="63.75">
      <c r="A55" s="34" t="s">
        <v>50</v>
      </c>
      <c r="E55" s="35" t="s">
        <v>167</v>
      </c>
    </row>
    <row r="56" spans="1:5" ht="12.75">
      <c r="A56" s="36" t="s">
        <v>52</v>
      </c>
      <c r="E56" s="37" t="s">
        <v>168</v>
      </c>
    </row>
    <row r="57" spans="1:5" ht="63.75">
      <c r="A57" t="s">
        <v>53</v>
      </c>
      <c r="E57" s="35" t="s">
        <v>160</v>
      </c>
    </row>
    <row r="58" spans="1:16" ht="12.75">
      <c r="A58" s="25" t="s">
        <v>45</v>
      </c>
      <c s="29" t="s">
        <v>103</v>
      </c>
      <c s="29" t="s">
        <v>169</v>
      </c>
      <c s="25" t="s">
        <v>47</v>
      </c>
      <c s="30" t="s">
        <v>170</v>
      </c>
      <c s="31" t="s">
        <v>157</v>
      </c>
      <c s="32">
        <v>60</v>
      </c>
      <c s="33">
        <v>0</v>
      </c>
      <c s="33">
        <f>ROUND(ROUND(H58,2)*ROUND(G58,3),2)</f>
      </c>
      <c r="O58">
        <f>(I58*21)/100</f>
      </c>
      <c t="s">
        <v>23</v>
      </c>
    </row>
    <row r="59" spans="1:5" ht="63.75">
      <c r="A59" s="34" t="s">
        <v>50</v>
      </c>
      <c r="E59" s="35" t="s">
        <v>167</v>
      </c>
    </row>
    <row r="60" spans="1:5" ht="12.75">
      <c r="A60" s="36" t="s">
        <v>52</v>
      </c>
      <c r="E60" s="37" t="s">
        <v>171</v>
      </c>
    </row>
    <row r="61" spans="1:5" ht="63.75">
      <c r="A61" t="s">
        <v>53</v>
      </c>
      <c r="E61" s="35" t="s">
        <v>160</v>
      </c>
    </row>
    <row r="62" spans="1:16" ht="12.75">
      <c r="A62" s="25" t="s">
        <v>45</v>
      </c>
      <c s="29" t="s">
        <v>108</v>
      </c>
      <c s="29" t="s">
        <v>172</v>
      </c>
      <c s="25" t="s">
        <v>47</v>
      </c>
      <c s="30" t="s">
        <v>173</v>
      </c>
      <c s="31" t="s">
        <v>157</v>
      </c>
      <c s="32">
        <v>32</v>
      </c>
      <c s="33">
        <v>0</v>
      </c>
      <c s="33">
        <f>ROUND(ROUND(H62,2)*ROUND(G62,3),2)</f>
      </c>
      <c r="O62">
        <f>(I62*21)/100</f>
      </c>
      <c t="s">
        <v>23</v>
      </c>
    </row>
    <row r="63" spans="1:5" ht="63.75">
      <c r="A63" s="34" t="s">
        <v>50</v>
      </c>
      <c r="E63" s="35" t="s">
        <v>167</v>
      </c>
    </row>
    <row r="64" spans="1:5" ht="12.75">
      <c r="A64" s="36" t="s">
        <v>52</v>
      </c>
      <c r="E64" s="37" t="s">
        <v>174</v>
      </c>
    </row>
    <row r="65" spans="1:5" ht="63.75">
      <c r="A65" t="s">
        <v>53</v>
      </c>
      <c r="E65" s="35" t="s">
        <v>160</v>
      </c>
    </row>
    <row r="66" spans="1:16" ht="12.75">
      <c r="A66" s="25" t="s">
        <v>45</v>
      </c>
      <c s="29" t="s">
        <v>175</v>
      </c>
      <c s="29" t="s">
        <v>176</v>
      </c>
      <c s="25" t="s">
        <v>47</v>
      </c>
      <c s="30" t="s">
        <v>177</v>
      </c>
      <c s="31" t="s">
        <v>157</v>
      </c>
      <c s="32">
        <v>62</v>
      </c>
      <c s="33">
        <v>0</v>
      </c>
      <c s="33">
        <f>ROUND(ROUND(H66,2)*ROUND(G66,3),2)</f>
      </c>
      <c r="O66">
        <f>(I66*21)/100</f>
      </c>
      <c t="s">
        <v>23</v>
      </c>
    </row>
    <row r="67" spans="1:5" ht="63.75">
      <c r="A67" s="34" t="s">
        <v>50</v>
      </c>
      <c r="E67" s="35" t="s">
        <v>167</v>
      </c>
    </row>
    <row r="68" spans="1:5" ht="12.75">
      <c r="A68" s="36" t="s">
        <v>52</v>
      </c>
      <c r="E68" s="37" t="s">
        <v>178</v>
      </c>
    </row>
    <row r="69" spans="1:5" ht="63.75">
      <c r="A69" t="s">
        <v>53</v>
      </c>
      <c r="E69" s="35" t="s">
        <v>160</v>
      </c>
    </row>
    <row r="70" spans="1:16" ht="12.75">
      <c r="A70" s="25" t="s">
        <v>45</v>
      </c>
      <c s="29" t="s">
        <v>179</v>
      </c>
      <c s="29" t="s">
        <v>180</v>
      </c>
      <c s="25" t="s">
        <v>47</v>
      </c>
      <c s="30" t="s">
        <v>181</v>
      </c>
      <c s="31" t="s">
        <v>157</v>
      </c>
      <c s="32">
        <v>9</v>
      </c>
      <c s="33">
        <v>0</v>
      </c>
      <c s="33">
        <f>ROUND(ROUND(H70,2)*ROUND(G70,3),2)</f>
      </c>
      <c r="O70">
        <f>(I70*21)/100</f>
      </c>
      <c t="s">
        <v>23</v>
      </c>
    </row>
    <row r="71" spans="1:5" ht="63.75">
      <c r="A71" s="34" t="s">
        <v>50</v>
      </c>
      <c r="E71" s="35" t="s">
        <v>167</v>
      </c>
    </row>
    <row r="72" spans="1:5" ht="12.75">
      <c r="A72" s="36" t="s">
        <v>52</v>
      </c>
      <c r="E72" s="37" t="s">
        <v>182</v>
      </c>
    </row>
    <row r="73" spans="1:5" ht="63.75">
      <c r="A73" t="s">
        <v>53</v>
      </c>
      <c r="E73" s="35" t="s">
        <v>160</v>
      </c>
    </row>
    <row r="74" spans="1:16" ht="12.75">
      <c r="A74" s="25" t="s">
        <v>45</v>
      </c>
      <c s="29" t="s">
        <v>183</v>
      </c>
      <c s="29" t="s">
        <v>184</v>
      </c>
      <c s="25" t="s">
        <v>47</v>
      </c>
      <c s="30" t="s">
        <v>185</v>
      </c>
      <c s="31" t="s">
        <v>157</v>
      </c>
      <c s="32">
        <v>10.5</v>
      </c>
      <c s="33">
        <v>0</v>
      </c>
      <c s="33">
        <f>ROUND(ROUND(H74,2)*ROUND(G74,3),2)</f>
      </c>
      <c r="O74">
        <f>(I74*21)/100</f>
      </c>
      <c t="s">
        <v>23</v>
      </c>
    </row>
    <row r="75" spans="1:5" ht="63.75">
      <c r="A75" s="34" t="s">
        <v>50</v>
      </c>
      <c r="E75" s="35" t="s">
        <v>167</v>
      </c>
    </row>
    <row r="76" spans="1:5" ht="12.75">
      <c r="A76" s="36" t="s">
        <v>52</v>
      </c>
      <c r="E76" s="37" t="s">
        <v>186</v>
      </c>
    </row>
    <row r="77" spans="1:5" ht="63.75">
      <c r="A77" t="s">
        <v>53</v>
      </c>
      <c r="E77" s="35" t="s">
        <v>160</v>
      </c>
    </row>
    <row r="78" spans="1:16" ht="12.75">
      <c r="A78" s="25" t="s">
        <v>45</v>
      </c>
      <c s="29" t="s">
        <v>187</v>
      </c>
      <c s="29" t="s">
        <v>188</v>
      </c>
      <c s="25" t="s">
        <v>47</v>
      </c>
      <c s="30" t="s">
        <v>189</v>
      </c>
      <c s="31" t="s">
        <v>157</v>
      </c>
      <c s="32">
        <v>13</v>
      </c>
      <c s="33">
        <v>0</v>
      </c>
      <c s="33">
        <f>ROUND(ROUND(H78,2)*ROUND(G78,3),2)</f>
      </c>
      <c r="O78">
        <f>(I78*21)/100</f>
      </c>
      <c t="s">
        <v>23</v>
      </c>
    </row>
    <row r="79" spans="1:5" ht="76.5">
      <c r="A79" s="34" t="s">
        <v>50</v>
      </c>
      <c r="E79" s="35" t="s">
        <v>190</v>
      </c>
    </row>
    <row r="80" spans="1:5" ht="12.75">
      <c r="A80" s="36" t="s">
        <v>52</v>
      </c>
      <c r="E80" s="37" t="s">
        <v>191</v>
      </c>
    </row>
    <row r="81" spans="1:5" ht="63.75">
      <c r="A81" t="s">
        <v>53</v>
      </c>
      <c r="E81" s="35" t="s">
        <v>160</v>
      </c>
    </row>
    <row r="82" spans="1:16" ht="12.75">
      <c r="A82" s="25" t="s">
        <v>45</v>
      </c>
      <c s="29" t="s">
        <v>192</v>
      </c>
      <c s="29" t="s">
        <v>193</v>
      </c>
      <c s="25" t="s">
        <v>47</v>
      </c>
      <c s="30" t="s">
        <v>194</v>
      </c>
      <c s="31" t="s">
        <v>121</v>
      </c>
      <c s="32">
        <v>65</v>
      </c>
      <c s="33">
        <v>0</v>
      </c>
      <c s="33">
        <f>ROUND(ROUND(H82,2)*ROUND(G82,3),2)</f>
      </c>
      <c r="O82">
        <f>(I82*21)/100</f>
      </c>
      <c t="s">
        <v>23</v>
      </c>
    </row>
    <row r="83" spans="1:5" ht="12.75">
      <c r="A83" s="34" t="s">
        <v>50</v>
      </c>
      <c r="E83" s="35" t="s">
        <v>47</v>
      </c>
    </row>
    <row r="84" spans="1:5" ht="12.75">
      <c r="A84" s="36" t="s">
        <v>52</v>
      </c>
      <c r="E84" s="37" t="s">
        <v>149</v>
      </c>
    </row>
    <row r="85" spans="1:5" ht="191.25">
      <c r="A85" t="s">
        <v>53</v>
      </c>
      <c r="E85" s="35" t="s">
        <v>195</v>
      </c>
    </row>
    <row r="86" spans="1:16" ht="12.75">
      <c r="A86" s="25" t="s">
        <v>45</v>
      </c>
      <c s="29" t="s">
        <v>196</v>
      </c>
      <c s="29" t="s">
        <v>197</v>
      </c>
      <c s="25" t="s">
        <v>47</v>
      </c>
      <c s="30" t="s">
        <v>198</v>
      </c>
      <c s="31" t="s">
        <v>121</v>
      </c>
      <c s="32">
        <v>52</v>
      </c>
      <c s="33">
        <v>0</v>
      </c>
      <c s="33">
        <f>ROUND(ROUND(H86,2)*ROUND(G86,3),2)</f>
      </c>
      <c r="O86">
        <f>(I86*21)/100</f>
      </c>
      <c t="s">
        <v>23</v>
      </c>
    </row>
    <row r="87" spans="1:5" ht="12.75">
      <c r="A87" s="34" t="s">
        <v>50</v>
      </c>
      <c r="E87" s="35" t="s">
        <v>47</v>
      </c>
    </row>
    <row r="88" spans="1:5" ht="12.75">
      <c r="A88" s="36" t="s">
        <v>52</v>
      </c>
      <c r="E88" s="37" t="s">
        <v>199</v>
      </c>
    </row>
    <row r="89" spans="1:5" ht="242.25">
      <c r="A89" t="s">
        <v>53</v>
      </c>
      <c r="E89" s="35" t="s">
        <v>200</v>
      </c>
    </row>
    <row r="90" spans="1:16" ht="12.75">
      <c r="A90" s="25" t="s">
        <v>45</v>
      </c>
      <c s="29" t="s">
        <v>201</v>
      </c>
      <c s="29" t="s">
        <v>202</v>
      </c>
      <c s="25" t="s">
        <v>47</v>
      </c>
      <c s="30" t="s">
        <v>203</v>
      </c>
      <c s="31" t="s">
        <v>99</v>
      </c>
      <c s="32">
        <v>20702</v>
      </c>
      <c s="33">
        <v>0</v>
      </c>
      <c s="33">
        <f>ROUND(ROUND(H90,2)*ROUND(G90,3),2)</f>
      </c>
      <c r="O90">
        <f>(I90*21)/100</f>
      </c>
      <c t="s">
        <v>23</v>
      </c>
    </row>
    <row r="91" spans="1:5" ht="38.25">
      <c r="A91" s="34" t="s">
        <v>50</v>
      </c>
      <c r="E91" s="35" t="s">
        <v>204</v>
      </c>
    </row>
    <row r="92" spans="1:5" ht="12.75">
      <c r="A92" s="36" t="s">
        <v>52</v>
      </c>
      <c r="E92" s="37" t="s">
        <v>136</v>
      </c>
    </row>
    <row r="93" spans="1:5" ht="38.25">
      <c r="A93" t="s">
        <v>53</v>
      </c>
      <c r="E93" s="35" t="s">
        <v>205</v>
      </c>
    </row>
    <row r="94" spans="1:16" ht="12.75">
      <c r="A94" s="25" t="s">
        <v>45</v>
      </c>
      <c s="29" t="s">
        <v>206</v>
      </c>
      <c s="29" t="s">
        <v>207</v>
      </c>
      <c s="25" t="s">
        <v>47</v>
      </c>
      <c s="30" t="s">
        <v>208</v>
      </c>
      <c s="31" t="s">
        <v>99</v>
      </c>
      <c s="32">
        <v>20702</v>
      </c>
      <c s="33">
        <v>0</v>
      </c>
      <c s="33">
        <f>ROUND(ROUND(H94,2)*ROUND(G94,3),2)</f>
      </c>
      <c r="O94">
        <f>(I94*21)/100</f>
      </c>
      <c t="s">
        <v>23</v>
      </c>
    </row>
    <row r="95" spans="1:5" ht="12.75">
      <c r="A95" s="34" t="s">
        <v>50</v>
      </c>
      <c r="E95" s="35" t="s">
        <v>47</v>
      </c>
    </row>
    <row r="96" spans="1:5" ht="12.75">
      <c r="A96" s="36" t="s">
        <v>52</v>
      </c>
      <c r="E96" s="37" t="s">
        <v>136</v>
      </c>
    </row>
    <row r="97" spans="1:5" ht="25.5">
      <c r="A97" t="s">
        <v>53</v>
      </c>
      <c r="E97" s="35" t="s">
        <v>209</v>
      </c>
    </row>
    <row r="98" spans="1:18" ht="12.75" customHeight="1">
      <c r="A98" s="6" t="s">
        <v>43</v>
      </c>
      <c s="6"/>
      <c s="39" t="s">
        <v>23</v>
      </c>
      <c s="6"/>
      <c s="27" t="s">
        <v>210</v>
      </c>
      <c s="6"/>
      <c s="6"/>
      <c s="6"/>
      <c s="40">
        <f>0+Q98</f>
      </c>
      <c r="O98">
        <f>0+R98</f>
      </c>
      <c r="Q98">
        <f>0+I99</f>
      </c>
      <c>
        <f>0+O99</f>
      </c>
    </row>
    <row r="99" spans="1:16" ht="12.75">
      <c r="A99" s="25" t="s">
        <v>45</v>
      </c>
      <c s="29" t="s">
        <v>211</v>
      </c>
      <c s="29" t="s">
        <v>212</v>
      </c>
      <c s="25" t="s">
        <v>47</v>
      </c>
      <c s="30" t="s">
        <v>213</v>
      </c>
      <c s="31" t="s">
        <v>99</v>
      </c>
      <c s="32">
        <v>25815</v>
      </c>
      <c s="33">
        <v>0</v>
      </c>
      <c s="33">
        <f>ROUND(ROUND(H99,2)*ROUND(G99,3),2)</f>
      </c>
      <c r="O99">
        <f>(I99*21)/100</f>
      </c>
      <c t="s">
        <v>23</v>
      </c>
    </row>
    <row r="100" spans="1:5" ht="12.75">
      <c r="A100" s="34" t="s">
        <v>50</v>
      </c>
      <c r="E100" s="35" t="s">
        <v>214</v>
      </c>
    </row>
    <row r="101" spans="1:5" ht="12.75">
      <c r="A101" s="36" t="s">
        <v>52</v>
      </c>
      <c r="E101" s="37" t="s">
        <v>215</v>
      </c>
    </row>
    <row r="102" spans="1:5" ht="102">
      <c r="A102" t="s">
        <v>53</v>
      </c>
      <c r="E102" s="35" t="s">
        <v>216</v>
      </c>
    </row>
    <row r="103" spans="1:18" ht="12.75" customHeight="1">
      <c r="A103" s="6" t="s">
        <v>43</v>
      </c>
      <c s="6"/>
      <c s="39" t="s">
        <v>35</v>
      </c>
      <c s="6"/>
      <c s="27" t="s">
        <v>217</v>
      </c>
      <c s="6"/>
      <c s="6"/>
      <c s="6"/>
      <c s="40">
        <f>0+Q103</f>
      </c>
      <c r="O103">
        <f>0+R103</f>
      </c>
      <c r="Q103">
        <f>0+I104+I108+I112+I116+I120+I124+I128+I132+I136+I140</f>
      </c>
      <c>
        <f>0+O104+O108+O112+O116+O120+O124+O128+O132+O136+O140</f>
      </c>
    </row>
    <row r="104" spans="1:16" ht="12.75">
      <c r="A104" s="25" t="s">
        <v>45</v>
      </c>
      <c s="29" t="s">
        <v>218</v>
      </c>
      <c s="29" t="s">
        <v>219</v>
      </c>
      <c s="25" t="s">
        <v>47</v>
      </c>
      <c s="30" t="s">
        <v>220</v>
      </c>
      <c s="31" t="s">
        <v>99</v>
      </c>
      <c s="32">
        <v>95</v>
      </c>
      <c s="33">
        <v>0</v>
      </c>
      <c s="33">
        <f>ROUND(ROUND(H104,2)*ROUND(G104,3),2)</f>
      </c>
      <c r="O104">
        <f>(I104*21)/100</f>
      </c>
      <c t="s">
        <v>23</v>
      </c>
    </row>
    <row r="105" spans="1:5" ht="12.75">
      <c r="A105" s="34" t="s">
        <v>50</v>
      </c>
      <c r="E105" s="35" t="s">
        <v>47</v>
      </c>
    </row>
    <row r="106" spans="1:5" ht="12.75">
      <c r="A106" s="36" t="s">
        <v>52</v>
      </c>
      <c r="E106" s="37" t="s">
        <v>221</v>
      </c>
    </row>
    <row r="107" spans="1:5" ht="102">
      <c r="A107" t="s">
        <v>53</v>
      </c>
      <c r="E107" s="35" t="s">
        <v>222</v>
      </c>
    </row>
    <row r="108" spans="1:16" ht="12.75">
      <c r="A108" s="25" t="s">
        <v>45</v>
      </c>
      <c s="29" t="s">
        <v>223</v>
      </c>
      <c s="29" t="s">
        <v>224</v>
      </c>
      <c s="25" t="s">
        <v>47</v>
      </c>
      <c s="30" t="s">
        <v>225</v>
      </c>
      <c s="31" t="s">
        <v>99</v>
      </c>
      <c s="32">
        <v>13099</v>
      </c>
      <c s="33">
        <v>0</v>
      </c>
      <c s="33">
        <f>ROUND(ROUND(H108,2)*ROUND(G108,3),2)</f>
      </c>
      <c r="O108">
        <f>(I108*21)/100</f>
      </c>
      <c t="s">
        <v>23</v>
      </c>
    </row>
    <row r="109" spans="1:5" ht="12.75">
      <c r="A109" s="34" t="s">
        <v>50</v>
      </c>
      <c r="E109" s="35" t="s">
        <v>47</v>
      </c>
    </row>
    <row r="110" spans="1:5" ht="12.75">
      <c r="A110" s="36" t="s">
        <v>52</v>
      </c>
      <c r="E110" s="37" t="s">
        <v>226</v>
      </c>
    </row>
    <row r="111" spans="1:5" ht="76.5">
      <c r="A111" t="s">
        <v>53</v>
      </c>
      <c r="E111" s="35" t="s">
        <v>227</v>
      </c>
    </row>
    <row r="112" spans="1:16" ht="12.75">
      <c r="A112" s="25" t="s">
        <v>45</v>
      </c>
      <c s="29" t="s">
        <v>228</v>
      </c>
      <c s="29" t="s">
        <v>229</v>
      </c>
      <c s="25" t="s">
        <v>47</v>
      </c>
      <c s="30" t="s">
        <v>230</v>
      </c>
      <c s="31" t="s">
        <v>99</v>
      </c>
      <c s="32">
        <v>6583</v>
      </c>
      <c s="33">
        <v>0</v>
      </c>
      <c s="33">
        <f>ROUND(ROUND(H112,2)*ROUND(G112,3),2)</f>
      </c>
      <c r="O112">
        <f>(I112*21)/100</f>
      </c>
      <c t="s">
        <v>23</v>
      </c>
    </row>
    <row r="113" spans="1:5" ht="12.75">
      <c r="A113" s="34" t="s">
        <v>50</v>
      </c>
      <c r="E113" s="35" t="s">
        <v>47</v>
      </c>
    </row>
    <row r="114" spans="1:5" ht="12.75">
      <c r="A114" s="36" t="s">
        <v>52</v>
      </c>
      <c r="E114" s="37" t="s">
        <v>231</v>
      </c>
    </row>
    <row r="115" spans="1:5" ht="102">
      <c r="A115" t="s">
        <v>53</v>
      </c>
      <c r="E115" s="35" t="s">
        <v>222</v>
      </c>
    </row>
    <row r="116" spans="1:16" ht="12.75">
      <c r="A116" s="25" t="s">
        <v>45</v>
      </c>
      <c s="29" t="s">
        <v>232</v>
      </c>
      <c s="29" t="s">
        <v>233</v>
      </c>
      <c s="25" t="s">
        <v>47</v>
      </c>
      <c s="30" t="s">
        <v>234</v>
      </c>
      <c s="31" t="s">
        <v>99</v>
      </c>
      <c s="32">
        <v>55382</v>
      </c>
      <c s="33">
        <v>0</v>
      </c>
      <c s="33">
        <f>ROUND(ROUND(H116,2)*ROUND(G116,3),2)</f>
      </c>
      <c r="O116">
        <f>(I116*21)/100</f>
      </c>
      <c t="s">
        <v>23</v>
      </c>
    </row>
    <row r="117" spans="1:5" ht="25.5">
      <c r="A117" s="34" t="s">
        <v>50</v>
      </c>
      <c r="E117" s="35" t="s">
        <v>235</v>
      </c>
    </row>
    <row r="118" spans="1:5" ht="12.75">
      <c r="A118" s="36" t="s">
        <v>52</v>
      </c>
      <c r="E118" s="37" t="s">
        <v>236</v>
      </c>
    </row>
    <row r="119" spans="1:5" ht="51">
      <c r="A119" t="s">
        <v>53</v>
      </c>
      <c r="E119" s="35" t="s">
        <v>237</v>
      </c>
    </row>
    <row r="120" spans="1:16" ht="12.75">
      <c r="A120" s="25" t="s">
        <v>45</v>
      </c>
      <c s="29" t="s">
        <v>238</v>
      </c>
      <c s="29" t="s">
        <v>239</v>
      </c>
      <c s="25" t="s">
        <v>47</v>
      </c>
      <c s="30" t="s">
        <v>240</v>
      </c>
      <c s="31" t="s">
        <v>99</v>
      </c>
      <c s="32">
        <v>27691</v>
      </c>
      <c s="33">
        <v>0</v>
      </c>
      <c s="33">
        <f>ROUND(ROUND(H120,2)*ROUND(G120,3),2)</f>
      </c>
      <c r="O120">
        <f>(I120*21)/100</f>
      </c>
      <c t="s">
        <v>23</v>
      </c>
    </row>
    <row r="121" spans="1:5" ht="25.5">
      <c r="A121" s="34" t="s">
        <v>50</v>
      </c>
      <c r="E121" s="35" t="s">
        <v>241</v>
      </c>
    </row>
    <row r="122" spans="1:5" ht="12.75">
      <c r="A122" s="36" t="s">
        <v>52</v>
      </c>
      <c r="E122" s="37" t="s">
        <v>242</v>
      </c>
    </row>
    <row r="123" spans="1:5" ht="51">
      <c r="A123" t="s">
        <v>53</v>
      </c>
      <c r="E123" s="35" t="s">
        <v>237</v>
      </c>
    </row>
    <row r="124" spans="1:16" ht="12.75">
      <c r="A124" s="25" t="s">
        <v>45</v>
      </c>
      <c s="29" t="s">
        <v>243</v>
      </c>
      <c s="29" t="s">
        <v>244</v>
      </c>
      <c s="25" t="s">
        <v>47</v>
      </c>
      <c s="30" t="s">
        <v>245</v>
      </c>
      <c s="31" t="s">
        <v>99</v>
      </c>
      <c s="32">
        <v>25815</v>
      </c>
      <c s="33">
        <v>0</v>
      </c>
      <c s="33">
        <f>ROUND(ROUND(H124,2)*ROUND(G124,3),2)</f>
      </c>
      <c r="O124">
        <f>(I124*21)/100</f>
      </c>
      <c t="s">
        <v>23</v>
      </c>
    </row>
    <row r="125" spans="1:5" ht="12.75">
      <c r="A125" s="34" t="s">
        <v>50</v>
      </c>
      <c r="E125" s="35" t="s">
        <v>246</v>
      </c>
    </row>
    <row r="126" spans="1:5" ht="25.5">
      <c r="A126" s="36" t="s">
        <v>52</v>
      </c>
      <c r="E126" s="37" t="s">
        <v>247</v>
      </c>
    </row>
    <row r="127" spans="1:5" ht="51">
      <c r="A127" t="s">
        <v>53</v>
      </c>
      <c r="E127" s="35" t="s">
        <v>248</v>
      </c>
    </row>
    <row r="128" spans="1:16" ht="12.75">
      <c r="A128" s="25" t="s">
        <v>45</v>
      </c>
      <c s="29" t="s">
        <v>249</v>
      </c>
      <c s="29" t="s">
        <v>250</v>
      </c>
      <c s="25" t="s">
        <v>47</v>
      </c>
      <c s="30" t="s">
        <v>251</v>
      </c>
      <c s="31" t="s">
        <v>121</v>
      </c>
      <c s="32">
        <v>1316</v>
      </c>
      <c s="33">
        <v>0</v>
      </c>
      <c s="33">
        <f>ROUND(ROUND(H128,2)*ROUND(G128,3),2)</f>
      </c>
      <c r="O128">
        <f>(I128*21)/100</f>
      </c>
      <c t="s">
        <v>23</v>
      </c>
    </row>
    <row r="129" spans="1:5" ht="12.75">
      <c r="A129" s="34" t="s">
        <v>50</v>
      </c>
      <c r="E129" s="35" t="s">
        <v>252</v>
      </c>
    </row>
    <row r="130" spans="1:5" ht="12.75">
      <c r="A130" s="36" t="s">
        <v>52</v>
      </c>
      <c r="E130" s="37" t="s">
        <v>253</v>
      </c>
    </row>
    <row r="131" spans="1:5" ht="140.25">
      <c r="A131" t="s">
        <v>53</v>
      </c>
      <c r="E131" s="35" t="s">
        <v>254</v>
      </c>
    </row>
    <row r="132" spans="1:16" ht="12.75">
      <c r="A132" s="25" t="s">
        <v>45</v>
      </c>
      <c s="29" t="s">
        <v>255</v>
      </c>
      <c s="29" t="s">
        <v>256</v>
      </c>
      <c s="25" t="s">
        <v>47</v>
      </c>
      <c s="30" t="s">
        <v>257</v>
      </c>
      <c s="31" t="s">
        <v>121</v>
      </c>
      <c s="32">
        <v>1662</v>
      </c>
      <c s="33">
        <v>0</v>
      </c>
      <c s="33">
        <f>ROUND(ROUND(H132,2)*ROUND(G132,3),2)</f>
      </c>
      <c r="O132">
        <f>(I132*21)/100</f>
      </c>
      <c t="s">
        <v>23</v>
      </c>
    </row>
    <row r="133" spans="1:5" ht="38.25">
      <c r="A133" s="34" t="s">
        <v>50</v>
      </c>
      <c r="E133" s="35" t="s">
        <v>258</v>
      </c>
    </row>
    <row r="134" spans="1:5" ht="12.75">
      <c r="A134" s="36" t="s">
        <v>52</v>
      </c>
      <c r="E134" s="37" t="s">
        <v>259</v>
      </c>
    </row>
    <row r="135" spans="1:5" ht="140.25">
      <c r="A135" t="s">
        <v>53</v>
      </c>
      <c r="E135" s="35" t="s">
        <v>254</v>
      </c>
    </row>
    <row r="136" spans="1:16" ht="12.75">
      <c r="A136" s="25" t="s">
        <v>45</v>
      </c>
      <c s="29" t="s">
        <v>260</v>
      </c>
      <c s="29" t="s">
        <v>261</v>
      </c>
      <c s="25" t="s">
        <v>47</v>
      </c>
      <c s="30" t="s">
        <v>262</v>
      </c>
      <c s="31" t="s">
        <v>157</v>
      </c>
      <c s="32">
        <v>6580</v>
      </c>
      <c s="33">
        <v>0</v>
      </c>
      <c s="33">
        <f>ROUND(ROUND(H136,2)*ROUND(G136,3),2)</f>
      </c>
      <c r="O136">
        <f>(I136*21)/100</f>
      </c>
      <c t="s">
        <v>23</v>
      </c>
    </row>
    <row r="137" spans="1:5" ht="12.75">
      <c r="A137" s="34" t="s">
        <v>50</v>
      </c>
      <c r="E137" s="35" t="s">
        <v>263</v>
      </c>
    </row>
    <row r="138" spans="1:5" ht="12.75">
      <c r="A138" s="36" t="s">
        <v>52</v>
      </c>
      <c r="E138" s="37" t="s">
        <v>264</v>
      </c>
    </row>
    <row r="139" spans="1:5" ht="51">
      <c r="A139" t="s">
        <v>53</v>
      </c>
      <c r="E139" s="35" t="s">
        <v>265</v>
      </c>
    </row>
    <row r="140" spans="1:16" ht="12.75">
      <c r="A140" s="25" t="s">
        <v>45</v>
      </c>
      <c s="29" t="s">
        <v>266</v>
      </c>
      <c s="29" t="s">
        <v>267</v>
      </c>
      <c s="25" t="s">
        <v>47</v>
      </c>
      <c s="30" t="s">
        <v>268</v>
      </c>
      <c s="31" t="s">
        <v>157</v>
      </c>
      <c s="32">
        <v>311</v>
      </c>
      <c s="33">
        <v>0</v>
      </c>
      <c s="33">
        <f>ROUND(ROUND(H140,2)*ROUND(G140,3),2)</f>
      </c>
      <c r="O140">
        <f>(I140*21)/100</f>
      </c>
      <c t="s">
        <v>23</v>
      </c>
    </row>
    <row r="141" spans="1:5" ht="38.25">
      <c r="A141" s="34" t="s">
        <v>50</v>
      </c>
      <c r="E141" s="35" t="s">
        <v>269</v>
      </c>
    </row>
    <row r="142" spans="1:5" ht="12.75">
      <c r="A142" s="36" t="s">
        <v>52</v>
      </c>
      <c r="E142" s="37" t="s">
        <v>270</v>
      </c>
    </row>
    <row r="143" spans="1:5" ht="38.25">
      <c r="A143" t="s">
        <v>53</v>
      </c>
      <c r="E143" s="35" t="s">
        <v>271</v>
      </c>
    </row>
    <row r="144" spans="1:18" ht="12.75" customHeight="1">
      <c r="A144" s="6" t="s">
        <v>43</v>
      </c>
      <c s="6"/>
      <c s="39" t="s">
        <v>75</v>
      </c>
      <c s="6"/>
      <c s="27" t="s">
        <v>272</v>
      </c>
      <c s="6"/>
      <c s="6"/>
      <c s="6"/>
      <c s="40">
        <f>0+Q144</f>
      </c>
      <c r="O144">
        <f>0+R144</f>
      </c>
      <c r="Q144">
        <f>0+I145</f>
      </c>
      <c>
        <f>0+O145</f>
      </c>
    </row>
    <row r="145" spans="1:16" ht="12.75">
      <c r="A145" s="25" t="s">
        <v>45</v>
      </c>
      <c s="29" t="s">
        <v>273</v>
      </c>
      <c s="29" t="s">
        <v>274</v>
      </c>
      <c s="25" t="s">
        <v>47</v>
      </c>
      <c s="30" t="s">
        <v>275</v>
      </c>
      <c s="31" t="s">
        <v>99</v>
      </c>
      <c s="32">
        <v>21.7</v>
      </c>
      <c s="33">
        <v>0</v>
      </c>
      <c s="33">
        <f>ROUND(ROUND(H145,2)*ROUND(G145,3),2)</f>
      </c>
      <c r="O145">
        <f>(I145*21)/100</f>
      </c>
      <c t="s">
        <v>23</v>
      </c>
    </row>
    <row r="146" spans="1:5" ht="12.75">
      <c r="A146" s="34" t="s">
        <v>50</v>
      </c>
      <c r="E146" s="35" t="s">
        <v>276</v>
      </c>
    </row>
    <row r="147" spans="1:5" ht="12.75">
      <c r="A147" s="36" t="s">
        <v>52</v>
      </c>
      <c r="E147" s="37" t="s">
        <v>277</v>
      </c>
    </row>
    <row r="148" spans="1:5" ht="51">
      <c r="A148" t="s">
        <v>53</v>
      </c>
      <c r="E148" s="35" t="s">
        <v>278</v>
      </c>
    </row>
    <row r="149" spans="1:18" ht="12.75" customHeight="1">
      <c r="A149" s="6" t="s">
        <v>43</v>
      </c>
      <c s="6"/>
      <c s="39" t="s">
        <v>40</v>
      </c>
      <c s="6"/>
      <c s="27" t="s">
        <v>279</v>
      </c>
      <c s="6"/>
      <c s="6"/>
      <c s="6"/>
      <c s="40">
        <f>0+Q149</f>
      </c>
      <c r="O149">
        <f>0+R149</f>
      </c>
      <c r="Q149">
        <f>0+I150+I154+I158</f>
      </c>
      <c>
        <f>0+O150+O154+O158</f>
      </c>
    </row>
    <row r="150" spans="1:16" ht="25.5">
      <c r="A150" s="25" t="s">
        <v>45</v>
      </c>
      <c s="29" t="s">
        <v>280</v>
      </c>
      <c s="29" t="s">
        <v>281</v>
      </c>
      <c s="25" t="s">
        <v>47</v>
      </c>
      <c s="30" t="s">
        <v>282</v>
      </c>
      <c s="31" t="s">
        <v>157</v>
      </c>
      <c s="32">
        <v>15</v>
      </c>
      <c s="33">
        <v>0</v>
      </c>
      <c s="33">
        <f>ROUND(ROUND(H150,2)*ROUND(G150,3),2)</f>
      </c>
      <c r="O150">
        <f>(I150*21)/100</f>
      </c>
      <c t="s">
        <v>23</v>
      </c>
    </row>
    <row r="151" spans="1:5" ht="25.5">
      <c r="A151" s="34" t="s">
        <v>50</v>
      </c>
      <c r="E151" s="35" t="s">
        <v>283</v>
      </c>
    </row>
    <row r="152" spans="1:5" ht="12.75">
      <c r="A152" s="36" t="s">
        <v>52</v>
      </c>
      <c r="E152" s="37" t="s">
        <v>284</v>
      </c>
    </row>
    <row r="153" spans="1:5" ht="127.5">
      <c r="A153" t="s">
        <v>53</v>
      </c>
      <c r="E153" s="35" t="s">
        <v>285</v>
      </c>
    </row>
    <row r="154" spans="1:16" ht="12.75">
      <c r="A154" s="25" t="s">
        <v>45</v>
      </c>
      <c s="29" t="s">
        <v>286</v>
      </c>
      <c s="29" t="s">
        <v>287</v>
      </c>
      <c s="25" t="s">
        <v>47</v>
      </c>
      <c s="30" t="s">
        <v>288</v>
      </c>
      <c s="31" t="s">
        <v>70</v>
      </c>
      <c s="32">
        <v>2</v>
      </c>
      <c s="33">
        <v>0</v>
      </c>
      <c s="33">
        <f>ROUND(ROUND(H154,2)*ROUND(G154,3),2)</f>
      </c>
      <c r="O154">
        <f>(I154*21)/100</f>
      </c>
      <c t="s">
        <v>23</v>
      </c>
    </row>
    <row r="155" spans="1:5" ht="25.5">
      <c r="A155" s="34" t="s">
        <v>50</v>
      </c>
      <c r="E155" s="35" t="s">
        <v>289</v>
      </c>
    </row>
    <row r="156" spans="1:5" ht="12.75">
      <c r="A156" s="36" t="s">
        <v>52</v>
      </c>
      <c r="E156" s="37" t="s">
        <v>290</v>
      </c>
    </row>
    <row r="157" spans="1:5" ht="409.5">
      <c r="A157" t="s">
        <v>53</v>
      </c>
      <c r="E157" s="35" t="s">
        <v>291</v>
      </c>
    </row>
    <row r="158" spans="1:16" ht="12.75">
      <c r="A158" s="25" t="s">
        <v>45</v>
      </c>
      <c s="29" t="s">
        <v>292</v>
      </c>
      <c s="29" t="s">
        <v>293</v>
      </c>
      <c s="25" t="s">
        <v>47</v>
      </c>
      <c s="30" t="s">
        <v>294</v>
      </c>
      <c s="31" t="s">
        <v>157</v>
      </c>
      <c s="32">
        <v>311</v>
      </c>
      <c s="33">
        <v>0</v>
      </c>
      <c s="33">
        <f>ROUND(ROUND(H158,2)*ROUND(G158,3),2)</f>
      </c>
      <c r="O158">
        <f>(I158*21)/100</f>
      </c>
      <c t="s">
        <v>23</v>
      </c>
    </row>
    <row r="159" spans="1:5" ht="12.75">
      <c r="A159" s="34" t="s">
        <v>50</v>
      </c>
      <c r="E159" s="35" t="s">
        <v>47</v>
      </c>
    </row>
    <row r="160" spans="1:5" ht="12.75">
      <c r="A160" s="36" t="s">
        <v>52</v>
      </c>
      <c r="E160" s="37" t="s">
        <v>270</v>
      </c>
    </row>
    <row r="161" spans="1:5" ht="25.5">
      <c r="A161" t="s">
        <v>53</v>
      </c>
      <c r="E161" s="35" t="s">
        <v>295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0+O8+O17+O26</f>
      </c>
      <c t="s">
        <v>22</v>
      </c>
    </row>
    <row r="3" spans="1:16" ht="15" customHeight="1">
      <c r="A3" t="s">
        <v>12</v>
      </c>
      <c s="12" t="s">
        <v>14</v>
      </c>
      <c s="13" t="s">
        <v>15</v>
      </c>
      <c s="1"/>
      <c s="14" t="s">
        <v>16</v>
      </c>
      <c s="1"/>
      <c s="9"/>
      <c s="8" t="s">
        <v>296</v>
      </c>
      <c s="41">
        <f>0+I8+I17+I26</f>
      </c>
      <c r="O3" t="s">
        <v>19</v>
      </c>
      <c t="s">
        <v>23</v>
      </c>
    </row>
    <row r="4" spans="1:16" ht="15" customHeight="1">
      <c r="A4" t="s">
        <v>17</v>
      </c>
      <c s="16" t="s">
        <v>18</v>
      </c>
      <c s="17" t="s">
        <v>296</v>
      </c>
      <c s="6"/>
      <c s="18" t="s">
        <v>297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25.5">
      <c r="A9" s="25" t="s">
        <v>45</v>
      </c>
      <c s="29" t="s">
        <v>29</v>
      </c>
      <c s="29" t="s">
        <v>124</v>
      </c>
      <c s="25" t="s">
        <v>47</v>
      </c>
      <c s="30" t="s">
        <v>125</v>
      </c>
      <c s="31" t="s">
        <v>115</v>
      </c>
      <c s="32">
        <v>16.8</v>
      </c>
      <c s="33">
        <v>0</v>
      </c>
      <c s="33">
        <f>ROUND(ROUND(H9,2)*ROUND(G9,3),2)</f>
      </c>
      <c r="O9">
        <f>(I9*21)/100</f>
      </c>
      <c t="s">
        <v>23</v>
      </c>
    </row>
    <row r="10" spans="1:5" ht="12.75">
      <c r="A10" s="34" t="s">
        <v>50</v>
      </c>
      <c r="E10" s="35" t="s">
        <v>298</v>
      </c>
    </row>
    <row r="11" spans="1:5" ht="12.75">
      <c r="A11" s="36" t="s">
        <v>52</v>
      </c>
      <c r="E11" s="37" t="s">
        <v>299</v>
      </c>
    </row>
    <row r="12" spans="1:5" ht="140.25">
      <c r="A12" t="s">
        <v>53</v>
      </c>
      <c r="E12" s="35" t="s">
        <v>127</v>
      </c>
    </row>
    <row r="13" spans="1:16" ht="25.5">
      <c r="A13" s="25" t="s">
        <v>45</v>
      </c>
      <c s="29" t="s">
        <v>23</v>
      </c>
      <c s="29" t="s">
        <v>300</v>
      </c>
      <c s="25" t="s">
        <v>47</v>
      </c>
      <c s="30" t="s">
        <v>301</v>
      </c>
      <c s="31" t="s">
        <v>115</v>
      </c>
      <c s="32">
        <v>18.72</v>
      </c>
      <c s="33">
        <v>0</v>
      </c>
      <c s="33">
        <f>ROUND(ROUND(H13,2)*ROUND(G13,3),2)</f>
      </c>
      <c r="O13">
        <f>(I13*21)/100</f>
      </c>
      <c t="s">
        <v>23</v>
      </c>
    </row>
    <row r="14" spans="1:5" ht="12.75">
      <c r="A14" s="34" t="s">
        <v>50</v>
      </c>
      <c r="E14" s="35" t="s">
        <v>47</v>
      </c>
    </row>
    <row r="15" spans="1:5" ht="12.75">
      <c r="A15" s="36" t="s">
        <v>52</v>
      </c>
      <c r="E15" s="37" t="s">
        <v>302</v>
      </c>
    </row>
    <row r="16" spans="1:5" ht="140.25">
      <c r="A16" t="s">
        <v>53</v>
      </c>
      <c r="E16" s="35" t="s">
        <v>127</v>
      </c>
    </row>
    <row r="17" spans="1:18" ht="12.75" customHeight="1">
      <c r="A17" s="6" t="s">
        <v>43</v>
      </c>
      <c s="6"/>
      <c s="39" t="s">
        <v>29</v>
      </c>
      <c s="6"/>
      <c s="27" t="s">
        <v>95</v>
      </c>
      <c s="6"/>
      <c s="6"/>
      <c s="6"/>
      <c s="40">
        <f>0+Q17</f>
      </c>
      <c r="O17">
        <f>0+R17</f>
      </c>
      <c r="Q17">
        <f>0+I18+I22</f>
      </c>
      <c>
        <f>0+O18+O22</f>
      </c>
    </row>
    <row r="18" spans="1:16" ht="12.75">
      <c r="A18" s="25" t="s">
        <v>45</v>
      </c>
      <c s="29" t="s">
        <v>22</v>
      </c>
      <c s="29" t="s">
        <v>193</v>
      </c>
      <c s="25" t="s">
        <v>47</v>
      </c>
      <c s="30" t="s">
        <v>194</v>
      </c>
      <c s="31" t="s">
        <v>121</v>
      </c>
      <c s="32">
        <v>8.4</v>
      </c>
      <c s="33">
        <v>0</v>
      </c>
      <c s="33">
        <f>ROUND(ROUND(H18,2)*ROUND(G18,3),2)</f>
      </c>
      <c r="O18">
        <f>(I18*21)/100</f>
      </c>
      <c t="s">
        <v>23</v>
      </c>
    </row>
    <row r="19" spans="1:5" ht="12.75">
      <c r="A19" s="34" t="s">
        <v>50</v>
      </c>
      <c r="E19" s="35" t="s">
        <v>303</v>
      </c>
    </row>
    <row r="20" spans="1:5" ht="12.75">
      <c r="A20" s="36" t="s">
        <v>52</v>
      </c>
      <c r="E20" s="37" t="s">
        <v>304</v>
      </c>
    </row>
    <row r="21" spans="1:5" ht="191.25">
      <c r="A21" t="s">
        <v>53</v>
      </c>
      <c r="E21" s="35" t="s">
        <v>195</v>
      </c>
    </row>
    <row r="22" spans="1:16" ht="12.75">
      <c r="A22" s="25" t="s">
        <v>45</v>
      </c>
      <c s="29" t="s">
        <v>33</v>
      </c>
      <c s="29" t="s">
        <v>305</v>
      </c>
      <c s="25" t="s">
        <v>47</v>
      </c>
      <c s="30" t="s">
        <v>306</v>
      </c>
      <c s="31" t="s">
        <v>121</v>
      </c>
      <c s="32">
        <v>7.8</v>
      </c>
      <c s="33">
        <v>0</v>
      </c>
      <c s="33">
        <f>ROUND(ROUND(H22,2)*ROUND(G22,3),2)</f>
      </c>
      <c r="O22">
        <f>(I22*21)/100</f>
      </c>
      <c t="s">
        <v>23</v>
      </c>
    </row>
    <row r="23" spans="1:5" ht="25.5">
      <c r="A23" s="34" t="s">
        <v>50</v>
      </c>
      <c r="E23" s="35" t="s">
        <v>307</v>
      </c>
    </row>
    <row r="24" spans="1:5" ht="12.75">
      <c r="A24" s="36" t="s">
        <v>52</v>
      </c>
      <c r="E24" s="37" t="s">
        <v>308</v>
      </c>
    </row>
    <row r="25" spans="1:5" ht="229.5">
      <c r="A25" t="s">
        <v>53</v>
      </c>
      <c r="E25" s="35" t="s">
        <v>309</v>
      </c>
    </row>
    <row r="26" spans="1:18" ht="12.75" customHeight="1">
      <c r="A26" s="6" t="s">
        <v>43</v>
      </c>
      <c s="6"/>
      <c s="39" t="s">
        <v>40</v>
      </c>
      <c s="6"/>
      <c s="27" t="s">
        <v>279</v>
      </c>
      <c s="6"/>
      <c s="6"/>
      <c s="6"/>
      <c s="40">
        <f>0+Q26</f>
      </c>
      <c r="O26">
        <f>0+R26</f>
      </c>
      <c r="Q26">
        <f>0+I27+I31+I35+I39+I43+I47+I51+I55+I59</f>
      </c>
      <c>
        <f>0+O27+O31+O35+O39+O43+O47+O51+O55+O59</f>
      </c>
    </row>
    <row r="27" spans="1:16" ht="12.75">
      <c r="A27" s="25" t="s">
        <v>45</v>
      </c>
      <c s="29" t="s">
        <v>35</v>
      </c>
      <c s="29" t="s">
        <v>310</v>
      </c>
      <c s="25" t="s">
        <v>47</v>
      </c>
      <c s="30" t="s">
        <v>311</v>
      </c>
      <c s="31" t="s">
        <v>70</v>
      </c>
      <c s="32">
        <v>471</v>
      </c>
      <c s="33">
        <v>0</v>
      </c>
      <c s="33">
        <f>ROUND(ROUND(H27,2)*ROUND(G27,3),2)</f>
      </c>
      <c r="O27">
        <f>(I27*21)/100</f>
      </c>
      <c t="s">
        <v>23</v>
      </c>
    </row>
    <row r="28" spans="1:5" ht="12.75">
      <c r="A28" s="34" t="s">
        <v>50</v>
      </c>
      <c r="E28" s="35" t="s">
        <v>47</v>
      </c>
    </row>
    <row r="29" spans="1:5" ht="12.75">
      <c r="A29" s="36" t="s">
        <v>52</v>
      </c>
      <c r="E29" s="37" t="s">
        <v>312</v>
      </c>
    </row>
    <row r="30" spans="1:5" ht="51">
      <c r="A30" t="s">
        <v>53</v>
      </c>
      <c r="E30" s="35" t="s">
        <v>313</v>
      </c>
    </row>
    <row r="31" spans="1:16" ht="12.75">
      <c r="A31" s="25" t="s">
        <v>45</v>
      </c>
      <c s="29" t="s">
        <v>37</v>
      </c>
      <c s="29" t="s">
        <v>314</v>
      </c>
      <c s="25" t="s">
        <v>47</v>
      </c>
      <c s="30" t="s">
        <v>315</v>
      </c>
      <c s="31" t="s">
        <v>70</v>
      </c>
      <c s="32">
        <v>372</v>
      </c>
      <c s="33">
        <v>0</v>
      </c>
      <c s="33">
        <f>ROUND(ROUND(H31,2)*ROUND(G31,3),2)</f>
      </c>
      <c r="O31">
        <f>(I31*21)/100</f>
      </c>
      <c t="s">
        <v>23</v>
      </c>
    </row>
    <row r="32" spans="1:5" ht="12.75">
      <c r="A32" s="34" t="s">
        <v>50</v>
      </c>
      <c r="E32" s="35" t="s">
        <v>47</v>
      </c>
    </row>
    <row r="33" spans="1:5" ht="12.75">
      <c r="A33" s="36" t="s">
        <v>52</v>
      </c>
      <c r="E33" s="37" t="s">
        <v>316</v>
      </c>
    </row>
    <row r="34" spans="1:5" ht="25.5">
      <c r="A34" t="s">
        <v>53</v>
      </c>
      <c r="E34" s="35" t="s">
        <v>317</v>
      </c>
    </row>
    <row r="35" spans="1:16" ht="25.5">
      <c r="A35" s="25" t="s">
        <v>45</v>
      </c>
      <c s="29" t="s">
        <v>75</v>
      </c>
      <c s="29" t="s">
        <v>318</v>
      </c>
      <c s="25" t="s">
        <v>47</v>
      </c>
      <c s="30" t="s">
        <v>319</v>
      </c>
      <c s="31" t="s">
        <v>70</v>
      </c>
      <c s="32">
        <v>59</v>
      </c>
      <c s="33">
        <v>0</v>
      </c>
      <c s="33">
        <f>ROUND(ROUND(H35,2)*ROUND(G35,3),2)</f>
      </c>
      <c r="O35">
        <f>(I35*21)/100</f>
      </c>
      <c t="s">
        <v>23</v>
      </c>
    </row>
    <row r="36" spans="1:5" ht="12.75">
      <c r="A36" s="34" t="s">
        <v>50</v>
      </c>
      <c r="E36" s="35" t="s">
        <v>47</v>
      </c>
    </row>
    <row r="37" spans="1:5" ht="12.75">
      <c r="A37" s="36" t="s">
        <v>52</v>
      </c>
      <c r="E37" s="37" t="s">
        <v>320</v>
      </c>
    </row>
    <row r="38" spans="1:5" ht="25.5">
      <c r="A38" t="s">
        <v>53</v>
      </c>
      <c r="E38" s="35" t="s">
        <v>321</v>
      </c>
    </row>
    <row r="39" spans="1:16" ht="12.75">
      <c r="A39" s="25" t="s">
        <v>45</v>
      </c>
      <c s="29" t="s">
        <v>79</v>
      </c>
      <c s="29" t="s">
        <v>322</v>
      </c>
      <c s="25" t="s">
        <v>47</v>
      </c>
      <c s="30" t="s">
        <v>323</v>
      </c>
      <c s="31" t="s">
        <v>70</v>
      </c>
      <c s="32">
        <v>61</v>
      </c>
      <c s="33">
        <v>0</v>
      </c>
      <c s="33">
        <f>ROUND(ROUND(H39,2)*ROUND(G39,3),2)</f>
      </c>
      <c r="O39">
        <f>(I39*21)/100</f>
      </c>
      <c t="s">
        <v>23</v>
      </c>
    </row>
    <row r="40" spans="1:5" ht="12.75">
      <c r="A40" s="34" t="s">
        <v>50</v>
      </c>
      <c r="E40" s="35" t="s">
        <v>47</v>
      </c>
    </row>
    <row r="41" spans="1:5" ht="12.75">
      <c r="A41" s="36" t="s">
        <v>52</v>
      </c>
      <c r="E41" s="37" t="s">
        <v>324</v>
      </c>
    </row>
    <row r="42" spans="1:5" ht="25.5">
      <c r="A42" t="s">
        <v>53</v>
      </c>
      <c r="E42" s="35" t="s">
        <v>325</v>
      </c>
    </row>
    <row r="43" spans="1:16" ht="12.75">
      <c r="A43" s="25" t="s">
        <v>45</v>
      </c>
      <c s="29" t="s">
        <v>40</v>
      </c>
      <c s="29" t="s">
        <v>326</v>
      </c>
      <c s="25" t="s">
        <v>47</v>
      </c>
      <c s="30" t="s">
        <v>327</v>
      </c>
      <c s="31" t="s">
        <v>70</v>
      </c>
      <c s="32">
        <v>39</v>
      </c>
      <c s="33">
        <v>0</v>
      </c>
      <c s="33">
        <f>ROUND(ROUND(H43,2)*ROUND(G43,3),2)</f>
      </c>
      <c r="O43">
        <f>(I43*21)/100</f>
      </c>
      <c t="s">
        <v>23</v>
      </c>
    </row>
    <row r="44" spans="1:5" ht="12.75">
      <c r="A44" s="34" t="s">
        <v>50</v>
      </c>
      <c r="E44" s="35" t="s">
        <v>47</v>
      </c>
    </row>
    <row r="45" spans="1:5" ht="12.75">
      <c r="A45" s="36" t="s">
        <v>52</v>
      </c>
      <c r="E45" s="37" t="s">
        <v>328</v>
      </c>
    </row>
    <row r="46" spans="1:5" ht="25.5">
      <c r="A46" t="s">
        <v>53</v>
      </c>
      <c r="E46" s="35" t="s">
        <v>325</v>
      </c>
    </row>
    <row r="47" spans="1:16" ht="25.5">
      <c r="A47" s="25" t="s">
        <v>45</v>
      </c>
      <c s="29" t="s">
        <v>42</v>
      </c>
      <c s="29" t="s">
        <v>329</v>
      </c>
      <c s="25" t="s">
        <v>47</v>
      </c>
      <c s="30" t="s">
        <v>330</v>
      </c>
      <c s="31" t="s">
        <v>70</v>
      </c>
      <c s="32">
        <v>42</v>
      </c>
      <c s="33">
        <v>0</v>
      </c>
      <c s="33">
        <f>ROUND(ROUND(H47,2)*ROUND(G47,3),2)</f>
      </c>
      <c r="O47">
        <f>(I47*21)/100</f>
      </c>
      <c t="s">
        <v>23</v>
      </c>
    </row>
    <row r="48" spans="1:5" ht="12.75">
      <c r="A48" s="34" t="s">
        <v>50</v>
      </c>
      <c r="E48" s="35" t="s">
        <v>47</v>
      </c>
    </row>
    <row r="49" spans="1:5" ht="12.75">
      <c r="A49" s="36" t="s">
        <v>52</v>
      </c>
      <c r="E49" s="37" t="s">
        <v>331</v>
      </c>
    </row>
    <row r="50" spans="1:5" ht="25.5">
      <c r="A50" t="s">
        <v>53</v>
      </c>
      <c r="E50" s="35" t="s">
        <v>332</v>
      </c>
    </row>
    <row r="51" spans="1:16" ht="25.5">
      <c r="A51" s="25" t="s">
        <v>45</v>
      </c>
      <c s="29" t="s">
        <v>90</v>
      </c>
      <c s="29" t="s">
        <v>333</v>
      </c>
      <c s="25" t="s">
        <v>47</v>
      </c>
      <c s="30" t="s">
        <v>334</v>
      </c>
      <c s="31" t="s">
        <v>99</v>
      </c>
      <c s="32">
        <v>1210.75</v>
      </c>
      <c s="33">
        <v>0</v>
      </c>
      <c s="33">
        <f>ROUND(ROUND(H51,2)*ROUND(G51,3),2)</f>
      </c>
      <c r="O51">
        <f>(I51*21)/100</f>
      </c>
      <c t="s">
        <v>23</v>
      </c>
    </row>
    <row r="52" spans="1:5" ht="12.75">
      <c r="A52" s="34" t="s">
        <v>50</v>
      </c>
      <c r="E52" s="35" t="s">
        <v>47</v>
      </c>
    </row>
    <row r="53" spans="1:5" ht="63.75">
      <c r="A53" s="36" t="s">
        <v>52</v>
      </c>
      <c r="E53" s="37" t="s">
        <v>335</v>
      </c>
    </row>
    <row r="54" spans="1:5" ht="38.25">
      <c r="A54" t="s">
        <v>53</v>
      </c>
      <c r="E54" s="35" t="s">
        <v>336</v>
      </c>
    </row>
    <row r="55" spans="1:16" ht="12.75">
      <c r="A55" s="25" t="s">
        <v>45</v>
      </c>
      <c s="29" t="s">
        <v>96</v>
      </c>
      <c s="29" t="s">
        <v>337</v>
      </c>
      <c s="25" t="s">
        <v>47</v>
      </c>
      <c s="30" t="s">
        <v>338</v>
      </c>
      <c s="31" t="s">
        <v>70</v>
      </c>
      <c s="32">
        <v>24</v>
      </c>
      <c s="33">
        <v>0</v>
      </c>
      <c s="33">
        <f>ROUND(ROUND(H55,2)*ROUND(G55,3),2)</f>
      </c>
      <c r="O55">
        <f>(I55*21)/100</f>
      </c>
      <c t="s">
        <v>23</v>
      </c>
    </row>
    <row r="56" spans="1:5" ht="12.75">
      <c r="A56" s="34" t="s">
        <v>50</v>
      </c>
      <c r="E56" s="35" t="s">
        <v>47</v>
      </c>
    </row>
    <row r="57" spans="1:5" ht="12.75">
      <c r="A57" s="36" t="s">
        <v>52</v>
      </c>
      <c r="E57" s="37" t="s">
        <v>339</v>
      </c>
    </row>
    <row r="58" spans="1:5" ht="38.25">
      <c r="A58" t="s">
        <v>53</v>
      </c>
      <c r="E58" s="35" t="s">
        <v>340</v>
      </c>
    </row>
    <row r="59" spans="1:16" ht="12.75">
      <c r="A59" s="25" t="s">
        <v>45</v>
      </c>
      <c s="29" t="s">
        <v>103</v>
      </c>
      <c s="29" t="s">
        <v>341</v>
      </c>
      <c s="25" t="s">
        <v>47</v>
      </c>
      <c s="30" t="s">
        <v>342</v>
      </c>
      <c s="31" t="s">
        <v>121</v>
      </c>
      <c s="32">
        <v>7.8</v>
      </c>
      <c s="33">
        <v>0</v>
      </c>
      <c s="33">
        <f>ROUND(ROUND(H59,2)*ROUND(G59,3),2)</f>
      </c>
      <c r="O59">
        <f>(I59*21)/100</f>
      </c>
      <c t="s">
        <v>23</v>
      </c>
    </row>
    <row r="60" spans="1:5" ht="12.75">
      <c r="A60" s="34" t="s">
        <v>50</v>
      </c>
      <c r="E60" s="35" t="s">
        <v>343</v>
      </c>
    </row>
    <row r="61" spans="1:5" ht="12.75">
      <c r="A61" s="36" t="s">
        <v>52</v>
      </c>
      <c r="E61" s="37" t="s">
        <v>344</v>
      </c>
    </row>
    <row r="62" spans="1:5" ht="102">
      <c r="A62" t="s">
        <v>53</v>
      </c>
      <c r="E62" s="35" t="s">
        <v>345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346</v>
      </c>
      <c s="41">
        <f>0+I8</f>
      </c>
      <c r="O3" t="s">
        <v>19</v>
      </c>
      <c t="s">
        <v>23</v>
      </c>
    </row>
    <row r="4" spans="1:16" ht="15" customHeight="1">
      <c r="A4" t="s">
        <v>17</v>
      </c>
      <c s="16" t="s">
        <v>18</v>
      </c>
      <c s="17" t="s">
        <v>346</v>
      </c>
      <c s="6"/>
      <c s="18" t="s">
        <v>347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348</v>
      </c>
      <c s="25" t="s">
        <v>47</v>
      </c>
      <c s="30" t="s">
        <v>349</v>
      </c>
      <c s="31" t="s">
        <v>49</v>
      </c>
      <c s="32">
        <v>1</v>
      </c>
      <c s="33">
        <v>0</v>
      </c>
      <c s="33">
        <f>ROUND(ROUND(H9,2)*ROUND(G9,3),2)</f>
      </c>
      <c r="O9">
        <f>(I9*21)/100</f>
      </c>
      <c t="s">
        <v>23</v>
      </c>
    </row>
    <row r="10" spans="1:5" ht="204">
      <c r="A10" s="34" t="s">
        <v>50</v>
      </c>
      <c r="E10" s="35" t="s">
        <v>350</v>
      </c>
    </row>
    <row r="11" spans="1:5" ht="12.75">
      <c r="A11" s="36" t="s">
        <v>52</v>
      </c>
      <c r="E11" s="37" t="s">
        <v>47</v>
      </c>
    </row>
    <row r="12" spans="1:5" ht="12.75">
      <c r="A12" t="s">
        <v>53</v>
      </c>
      <c r="E12" s="35" t="s">
        <v>59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